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d.docs.live.net/6c3596fe790da01d/@Documents/2024.06.19 - To hop cho TTGH2/"/>
    </mc:Choice>
  </mc:AlternateContent>
  <xr:revisionPtr revIDLastSave="42" documentId="8_{C2C94623-CA31-4929-BC82-781AF3D718D7}" xr6:coauthVersionLast="47" xr6:coauthVersionMax="47" xr10:uidLastSave="{5B815ADB-B62D-425C-8A80-B94C6C29984F}"/>
  <bookViews>
    <workbookView xWindow="-98" yWindow="-98" windowWidth="21795" windowHeight="13875" activeTab="1" xr2:uid="{08B29342-3A95-43F1-BDD6-63DAC0F89D77}"/>
  </bookViews>
  <sheets>
    <sheet name="Bảng tổ hợp đầy đủ" sheetId="8" r:id="rId1"/>
    <sheet name="Bảng tổ hợp ko Động đất" sheetId="9" r:id="rId2"/>
    <sheet name="Bảng tổ hợp thu gọn" sheetId="2" r:id="rId3"/>
    <sheet name="Phân loại tải trọng" sheetId="3" r:id="rId4"/>
    <sheet name="Quy định về tổ hợp" sheetId="4" r:id="rId5"/>
    <sheet name="Hệ số tầm quan trọng" sheetId="5" r:id="rId6"/>
    <sheet name="TCVN 9386_2012" sheetId="6" r:id="rId7"/>
    <sheet name="Các nhóm hoạt tải" sheetId="7" r:id="rId8"/>
  </sheets>
  <definedNames>
    <definedName name="_xlnm.Print_Titles" localSheetId="0">'Bảng tổ hợp đầy đủ'!$9:$9</definedName>
    <definedName name="_xlnm.Print_Titles" localSheetId="1">'Bảng tổ hợp ko Động đất'!$8:$8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 i="9" l="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D4" i="9"/>
  <c r="J30" i="8"/>
  <c r="A11" i="8"/>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F15" i="9" l="1"/>
  <c r="H18" i="9"/>
  <c r="G9" i="9"/>
  <c r="G14" i="9"/>
  <c r="F16" i="9"/>
  <c r="H19" i="9"/>
  <c r="D11" i="9"/>
  <c r="F12" i="9"/>
  <c r="I13" i="9"/>
  <c r="G16" i="9"/>
  <c r="F18" i="9"/>
  <c r="E19" i="9"/>
  <c r="D20" i="9"/>
  <c r="I21" i="9"/>
  <c r="G21" i="9"/>
  <c r="F13" i="9"/>
  <c r="F19" i="9"/>
  <c r="D10" i="9"/>
  <c r="F11" i="9"/>
  <c r="D14" i="9"/>
  <c r="H15" i="9"/>
  <c r="G18" i="9"/>
  <c r="F20" i="9"/>
  <c r="E21" i="9"/>
  <c r="E16" i="9"/>
  <c r="D17" i="9"/>
  <c r="H10" i="9"/>
  <c r="D18" i="9"/>
  <c r="E11" i="9"/>
  <c r="H14" i="9"/>
  <c r="G17" i="9"/>
  <c r="E20" i="9"/>
  <c r="E9" i="9"/>
  <c r="E10" i="9"/>
  <c r="E14" i="9"/>
  <c r="D15" i="9"/>
  <c r="I16" i="9"/>
  <c r="G19" i="9"/>
  <c r="F21" i="9"/>
  <c r="D21" i="9"/>
  <c r="D9" i="9"/>
  <c r="I12" i="9"/>
  <c r="F9" i="9"/>
  <c r="F10" i="9"/>
  <c r="H11" i="9"/>
  <c r="D13" i="9"/>
  <c r="F14" i="9"/>
  <c r="E15" i="9"/>
  <c r="D16" i="9"/>
  <c r="I17" i="9"/>
  <c r="G20" i="9"/>
  <c r="E13" i="9"/>
  <c r="D12" i="9"/>
  <c r="E17" i="9"/>
  <c r="E12" i="9"/>
  <c r="G15" i="9"/>
  <c r="F17" i="9"/>
  <c r="E18" i="9"/>
  <c r="D19" i="9"/>
  <c r="I20" i="9"/>
  <c r="K68" i="8"/>
  <c r="J68" i="8"/>
  <c r="I68" i="8"/>
  <c r="H68" i="8"/>
  <c r="L37" i="8"/>
  <c r="J37" i="8"/>
  <c r="I37" i="8"/>
  <c r="H37" i="8"/>
  <c r="F37" i="8"/>
  <c r="E37" i="8"/>
  <c r="L36" i="8"/>
  <c r="J36" i="8"/>
  <c r="I36" i="8"/>
  <c r="H36" i="8"/>
  <c r="F36" i="8"/>
  <c r="E36" i="8"/>
  <c r="K35" i="8"/>
  <c r="J35" i="8"/>
  <c r="I35" i="8"/>
  <c r="H35" i="8"/>
  <c r="F35" i="8"/>
  <c r="E35" i="8"/>
  <c r="K34" i="8"/>
  <c r="J34" i="8"/>
  <c r="I34" i="8"/>
  <c r="H34" i="8"/>
  <c r="F34" i="8"/>
  <c r="E34" i="8"/>
  <c r="L33" i="8"/>
  <c r="J33" i="8"/>
  <c r="I33" i="8"/>
  <c r="H33" i="8"/>
  <c r="F33" i="8"/>
  <c r="E33" i="8"/>
  <c r="L32" i="8"/>
  <c r="J32" i="8"/>
  <c r="I32" i="8"/>
  <c r="H32" i="8"/>
  <c r="F32" i="8"/>
  <c r="E32" i="8"/>
  <c r="K31" i="8"/>
  <c r="J31" i="8"/>
  <c r="I31" i="8"/>
  <c r="H31" i="8"/>
  <c r="F31" i="8"/>
  <c r="E31" i="8"/>
  <c r="K30" i="8"/>
  <c r="I30" i="8"/>
  <c r="H30" i="8"/>
  <c r="F30" i="8"/>
  <c r="E30" i="8"/>
  <c r="L29" i="8"/>
  <c r="F29" i="8"/>
  <c r="E29" i="8"/>
  <c r="L28" i="8"/>
  <c r="F28" i="8"/>
  <c r="E28" i="8"/>
  <c r="K27" i="8"/>
  <c r="F27" i="8"/>
  <c r="E27" i="8"/>
  <c r="K26" i="8"/>
  <c r="F26" i="8"/>
  <c r="E26" i="8"/>
  <c r="J25" i="8"/>
  <c r="I25" i="8"/>
  <c r="H25" i="8"/>
  <c r="F25" i="8"/>
  <c r="E25" i="8"/>
  <c r="D4" i="8"/>
  <c r="H22" i="8" s="1"/>
  <c r="L40" i="2"/>
  <c r="L39" i="2"/>
  <c r="D10" i="8" l="1"/>
  <c r="I17" i="8"/>
  <c r="I21" i="8"/>
  <c r="G14" i="8"/>
  <c r="J17" i="8"/>
  <c r="J21" i="8"/>
  <c r="F10" i="8"/>
  <c r="E13" i="8"/>
  <c r="L14" i="8"/>
  <c r="K15" i="8"/>
  <c r="K16" i="8"/>
  <c r="L17" i="8"/>
  <c r="L18" i="8"/>
  <c r="K19" i="8"/>
  <c r="K20" i="8"/>
  <c r="L21" i="8"/>
  <c r="L22" i="8"/>
  <c r="E11" i="8"/>
  <c r="I16" i="8"/>
  <c r="I22" i="8"/>
  <c r="E10" i="8"/>
  <c r="D13" i="8"/>
  <c r="J18" i="8"/>
  <c r="J22" i="8"/>
  <c r="G11" i="8"/>
  <c r="G10" i="8"/>
  <c r="K11" i="8"/>
  <c r="F13" i="8"/>
  <c r="D15" i="8"/>
  <c r="D16" i="8"/>
  <c r="D17" i="8"/>
  <c r="D18" i="8"/>
  <c r="D19" i="8"/>
  <c r="D20" i="8"/>
  <c r="D21" i="8"/>
  <c r="D22" i="8"/>
  <c r="I15" i="8"/>
  <c r="I20" i="8"/>
  <c r="F11" i="8"/>
  <c r="J16" i="8"/>
  <c r="J20" i="8"/>
  <c r="D12" i="8"/>
  <c r="G13" i="8"/>
  <c r="E15" i="8"/>
  <c r="E16" i="8"/>
  <c r="E17" i="8"/>
  <c r="E18" i="8"/>
  <c r="E19" i="8"/>
  <c r="E20" i="8"/>
  <c r="E21" i="8"/>
  <c r="E22" i="8"/>
  <c r="K12" i="8"/>
  <c r="I18" i="8"/>
  <c r="J15" i="8"/>
  <c r="J19" i="8"/>
  <c r="H10" i="8"/>
  <c r="I10" i="8"/>
  <c r="E12" i="8"/>
  <c r="L13" i="8"/>
  <c r="F15" i="8"/>
  <c r="F16" i="8"/>
  <c r="F17" i="8"/>
  <c r="F18" i="8"/>
  <c r="F19" i="8"/>
  <c r="F20" i="8"/>
  <c r="F21" i="8"/>
  <c r="F22" i="8"/>
  <c r="F14" i="8"/>
  <c r="I19" i="8"/>
  <c r="J10" i="8"/>
  <c r="F12" i="8"/>
  <c r="D14" i="8"/>
  <c r="G15" i="8"/>
  <c r="G16" i="8"/>
  <c r="G17" i="8"/>
  <c r="G18" i="8"/>
  <c r="G19" i="8"/>
  <c r="G20" i="8"/>
  <c r="G21" i="8"/>
  <c r="G22" i="8"/>
  <c r="D11" i="8"/>
  <c r="G12" i="8"/>
  <c r="E14" i="8"/>
  <c r="H15" i="8"/>
  <c r="H16" i="8"/>
  <c r="H17" i="8"/>
  <c r="H18" i="8"/>
  <c r="H19" i="8"/>
  <c r="H20" i="8"/>
  <c r="H21" i="8"/>
  <c r="K38" i="2"/>
  <c r="K37" i="2"/>
  <c r="J40" i="2"/>
  <c r="J39" i="2"/>
  <c r="J38" i="2"/>
  <c r="J37" i="2"/>
  <c r="I40" i="2"/>
  <c r="I39" i="2"/>
  <c r="I38" i="2"/>
  <c r="I37" i="2"/>
  <c r="H40" i="2"/>
  <c r="H39" i="2"/>
  <c r="H38" i="2"/>
  <c r="H37" i="2"/>
  <c r="L36" i="2"/>
  <c r="L35" i="2"/>
  <c r="K34" i="2"/>
  <c r="K33" i="2"/>
  <c r="J36" i="2"/>
  <c r="J35" i="2"/>
  <c r="J34" i="2"/>
  <c r="J33" i="2"/>
  <c r="I36" i="2"/>
  <c r="I35" i="2"/>
  <c r="I34" i="2"/>
  <c r="I33" i="2"/>
  <c r="H36" i="2"/>
  <c r="H35" i="2"/>
  <c r="H34" i="2"/>
  <c r="H33" i="2"/>
  <c r="L32" i="2"/>
  <c r="L31" i="2"/>
  <c r="K30" i="2"/>
  <c r="K29" i="2"/>
  <c r="I28" i="2"/>
  <c r="J28" i="2"/>
  <c r="H28" i="2"/>
  <c r="F40" i="2"/>
  <c r="F39" i="2"/>
  <c r="F38" i="2"/>
  <c r="F37" i="2"/>
  <c r="F36" i="2"/>
  <c r="F35" i="2"/>
  <c r="F34" i="2"/>
  <c r="F33" i="2"/>
  <c r="F32" i="2"/>
  <c r="F31" i="2"/>
  <c r="F30" i="2"/>
  <c r="F29" i="2"/>
  <c r="F28" i="2"/>
  <c r="E40" i="2"/>
  <c r="E39" i="2"/>
  <c r="E38" i="2"/>
  <c r="E37" i="2"/>
  <c r="E36" i="2"/>
  <c r="E35" i="2"/>
  <c r="E34" i="2"/>
  <c r="E33" i="2"/>
  <c r="E32" i="2"/>
  <c r="E31" i="2"/>
  <c r="E30" i="2"/>
  <c r="E29" i="2"/>
  <c r="E28" i="2"/>
  <c r="K78" i="2" l="1"/>
  <c r="J78" i="2"/>
  <c r="I78" i="2"/>
  <c r="H78" i="2"/>
  <c r="F4" i="2" l="1"/>
  <c r="G17" i="2" l="1"/>
  <c r="G16" i="2"/>
  <c r="G19" i="2"/>
  <c r="G18" i="2"/>
  <c r="G25" i="2"/>
  <c r="G15" i="2"/>
  <c r="G21" i="2"/>
  <c r="G22" i="2"/>
  <c r="G24" i="2"/>
  <c r="G20" i="2"/>
  <c r="G23" i="2"/>
  <c r="G27" i="2"/>
  <c r="G26" i="2"/>
  <c r="J27" i="2"/>
  <c r="I27" i="2"/>
  <c r="I23" i="2"/>
  <c r="I15" i="2"/>
  <c r="I21" i="2"/>
  <c r="I22" i="2"/>
  <c r="I24" i="2"/>
  <c r="I26" i="2"/>
  <c r="I20" i="2"/>
  <c r="I25" i="2"/>
  <c r="K25" i="2"/>
  <c r="L26" i="2"/>
  <c r="K24" i="2"/>
  <c r="L27" i="2"/>
  <c r="K16" i="2"/>
  <c r="K17" i="2"/>
  <c r="L18" i="2"/>
  <c r="L19" i="2"/>
  <c r="K21" i="2"/>
  <c r="L22" i="2"/>
  <c r="K20" i="2"/>
  <c r="L23" i="2"/>
  <c r="D17" i="2"/>
  <c r="J22" i="2"/>
  <c r="E23" i="2"/>
  <c r="E22" i="2"/>
  <c r="J20" i="2"/>
  <c r="D26" i="2"/>
  <c r="F15" i="2"/>
  <c r="J26" i="2"/>
  <c r="F20" i="2"/>
  <c r="D25" i="2"/>
  <c r="D18" i="2"/>
  <c r="F27" i="2"/>
  <c r="D23" i="2"/>
  <c r="E20" i="2"/>
  <c r="F25" i="2"/>
  <c r="H24" i="2"/>
  <c r="D22" i="2"/>
  <c r="E27" i="2"/>
  <c r="E19" i="2"/>
  <c r="F24" i="2"/>
  <c r="F16" i="2"/>
  <c r="J24" i="2"/>
  <c r="D21" i="2"/>
  <c r="E26" i="2"/>
  <c r="E18" i="2"/>
  <c r="F23" i="2"/>
  <c r="H15" i="2"/>
  <c r="H21" i="2"/>
  <c r="H25" i="2"/>
  <c r="D15" i="2"/>
  <c r="D20" i="2"/>
  <c r="E25" i="2"/>
  <c r="E17" i="2"/>
  <c r="F22" i="2"/>
  <c r="J15" i="2"/>
  <c r="J21" i="2"/>
  <c r="J25" i="2"/>
  <c r="E15" i="2"/>
  <c r="F17" i="2"/>
  <c r="D27" i="2"/>
  <c r="D19" i="2"/>
  <c r="E24" i="2"/>
  <c r="E16" i="2"/>
  <c r="F21" i="2"/>
  <c r="H20" i="2"/>
  <c r="H22" i="2"/>
  <c r="H26" i="2"/>
  <c r="F19" i="2"/>
  <c r="H23" i="2"/>
  <c r="H27" i="2"/>
  <c r="D24" i="2"/>
  <c r="D16" i="2"/>
  <c r="E21" i="2"/>
  <c r="F26" i="2"/>
  <c r="F18" i="2"/>
  <c r="J23" i="2"/>
</calcChain>
</file>

<file path=xl/sharedStrings.xml><?xml version="1.0" encoding="utf-8"?>
<sst xmlns="http://schemas.openxmlformats.org/spreadsheetml/2006/main" count="343" uniqueCount="150">
  <si>
    <t>SW</t>
  </si>
  <si>
    <t>WX</t>
  </si>
  <si>
    <t>WY</t>
  </si>
  <si>
    <t>EnveW</t>
  </si>
  <si>
    <t>EQX</t>
  </si>
  <si>
    <t>EQY</t>
  </si>
  <si>
    <t>HT</t>
  </si>
  <si>
    <t>EnveEQ</t>
  </si>
  <si>
    <t>SCOMBO1</t>
  </si>
  <si>
    <t>SCOMBO2</t>
  </si>
  <si>
    <t>SCOMBO3</t>
  </si>
  <si>
    <t>SCOMBO4</t>
  </si>
  <si>
    <t>SCOMBO5</t>
  </si>
  <si>
    <t>SCOMBO6</t>
  </si>
  <si>
    <t>SCOMBO7</t>
  </si>
  <si>
    <t>SCOMBO8</t>
  </si>
  <si>
    <t>SCOMBO9</t>
  </si>
  <si>
    <t>SCOMBO10</t>
  </si>
  <si>
    <t>SCOMBO11</t>
  </si>
  <si>
    <t>SCOMBO12</t>
  </si>
  <si>
    <t>SCOMBO13</t>
  </si>
  <si>
    <t>TTTX_TTDH</t>
  </si>
  <si>
    <t>TTTX_TTTT</t>
  </si>
  <si>
    <t>Tên tổ hợp</t>
  </si>
  <si>
    <t>STT</t>
  </si>
  <si>
    <t>± 1</t>
  </si>
  <si>
    <t>Từ 1 đến 13: dùng để kiểm tra áp lực nền (móng nông) và độ lún (móng nông, móng cọc)</t>
  </si>
  <si>
    <t>TTG</t>
  </si>
  <si>
    <t>TTS</t>
  </si>
  <si>
    <t>(ENVE)</t>
  </si>
  <si>
    <t>Cấp hậu quả của công trình</t>
  </si>
  <si>
    <t>Hệ số tầm quan trọng:</t>
  </si>
  <si>
    <t>Hệ số vượt tải của tải trọng tường</t>
  </si>
  <si>
    <t>Hệ số vượt tải của tải trọng hoàn thiện sàn:</t>
  </si>
  <si>
    <t>TTG, TTS: Tải trọng tường, hoàn thiện sàn</t>
  </si>
  <si>
    <t>HT-F</t>
  </si>
  <si>
    <t>``</t>
  </si>
  <si>
    <t>HT-AL</t>
  </si>
  <si>
    <t>SW: Tải trọng bản thân</t>
  </si>
  <si>
    <t>XCH: Xe cứu hỏa</t>
  </si>
  <si>
    <t>XCH</t>
  </si>
  <si>
    <t>UCOMBO1</t>
  </si>
  <si>
    <t>UCOMBO2</t>
  </si>
  <si>
    <t>UCOMBO3</t>
  </si>
  <si>
    <t>UCOMBO4</t>
  </si>
  <si>
    <t>UCOMBO5</t>
  </si>
  <si>
    <t>UCOMBO6</t>
  </si>
  <si>
    <t>UCOMBO7</t>
  </si>
  <si>
    <t>UCOMBO8</t>
  </si>
  <si>
    <t>UCOMBO9</t>
  </si>
  <si>
    <t>UCOMBO10</t>
  </si>
  <si>
    <t>UCOMBO11</t>
  </si>
  <si>
    <t>UCOMBO12</t>
  </si>
  <si>
    <t>UCOMBO13</t>
  </si>
  <si>
    <t>UCOMBO14</t>
  </si>
  <si>
    <t>UCOMBO15</t>
  </si>
  <si>
    <t>UCOMBO16</t>
  </si>
  <si>
    <t>UCOMBO17</t>
  </si>
  <si>
    <t>UCOMBO18</t>
  </si>
  <si>
    <t>UCOMBO19</t>
  </si>
  <si>
    <t>UCOMBO20</t>
  </si>
  <si>
    <t>UCOMBO21</t>
  </si>
  <si>
    <t>UCOMBO22</t>
  </si>
  <si>
    <t>UCOMBO23</t>
  </si>
  <si>
    <t>UCOMBO24</t>
  </si>
  <si>
    <t>UCOMBO25</t>
  </si>
  <si>
    <t>UCOMBO26</t>
  </si>
  <si>
    <t>UCOMBO27</t>
  </si>
  <si>
    <t>UCOMBO28</t>
  </si>
  <si>
    <t>HT-CD</t>
  </si>
  <si>
    <t>HT-AL: Hoạt tải các nhóm A, B, H, I, L</t>
  </si>
  <si>
    <t>HT-CD: Hoạt tải các nhóm C, D</t>
  </si>
  <si>
    <t>Các thông số và ký hiệu</t>
  </si>
  <si>
    <t>DANH SÁCH TỔ HỢP TẢI TRỌNG THEO TCVN 2737:2023</t>
  </si>
  <si>
    <t>I. CÁC TỔ HỢP TÍNH TOÁN CHO THÁI GIỚI HẠN THỨ 1 - TTGH1</t>
  </si>
  <si>
    <t>II. CÁC TỔ HỢP TÍNH TOÁN CHO THÁI GIỚI HẠN THỨ 2 - TTGH2</t>
  </si>
  <si>
    <t>* ENVE - các trường hợp tổ hợp bao</t>
  </si>
  <si>
    <t xml:space="preserve">* Các tổ hợp để kiểm tra áp lực nền chỉ bao gồm các tổ hợp cơ bản, xem thêm nội dung này tại: </t>
  </si>
  <si>
    <t>https://ketcausoft.com/thuvien/posts/to-hop-tai-trong-dung-trong-tinh-toan-trang-thai-gioi-han-2-ttgh2</t>
  </si>
  <si>
    <t>EQX_Ed</t>
  </si>
  <si>
    <t>EQY_Ed</t>
  </si>
  <si>
    <t>HT_E</t>
  </si>
  <si>
    <t>[Tải trọng thường xuyên]</t>
  </si>
  <si>
    <t>[Tạm thời ngắn hạn]</t>
  </si>
  <si>
    <t xml:space="preserve">HT-E: Hoạt tải các nhóm E (kho lưu trữ) </t>
  </si>
  <si>
    <t>[Tạm thời dài hạn]</t>
  </si>
  <si>
    <t>HT-F: Hoạt tải nhóm F (tải trọng xe &lt; 3 tấn)</t>
  </si>
  <si>
    <t>WX,WY: Tải trọng gió theo các phương</t>
  </si>
  <si>
    <t>EQX, EQY: Động đất theo các phương</t>
  </si>
  <si>
    <t>TTTX</t>
  </si>
  <si>
    <t>TTTX = SW + TTG + TTS (Tải trọng thường xuyên)</t>
  </si>
  <si>
    <t>III. HIỆU ỨNG QUÁN TÍNH CỦA TÁC ĐỘNG ĐỘNG ĐẤT (KHỐI LƯỢNG KHI TÍNH TOÁN ĐẶC TRƯNG DAO ĐỘNG CÔNG TRÌNH)</t>
  </si>
  <si>
    <t>TCVN 2737:2023</t>
  </si>
  <si>
    <t>A</t>
  </si>
  <si>
    <t>Khu vực ở</t>
  </si>
  <si>
    <t>B</t>
  </si>
  <si>
    <t>Khu vực làm việc, văn phòng, kỹ thuật</t>
  </si>
  <si>
    <t>C</t>
  </si>
  <si>
    <t>Khu vực tập trung đông người</t>
  </si>
  <si>
    <t>D</t>
  </si>
  <si>
    <t>Khu vực thương mại</t>
  </si>
  <si>
    <t>E</t>
  </si>
  <si>
    <t>Khu vực kho</t>
  </si>
  <si>
    <t>H</t>
  </si>
  <si>
    <t>Mái không sử dụng (hoạt tải sửa chữa)</t>
  </si>
  <si>
    <t>I</t>
  </si>
  <si>
    <t>Mái có sử dụng</t>
  </si>
  <si>
    <t>L</t>
  </si>
  <si>
    <t>Khu vực chăn nuôi</t>
  </si>
  <si>
    <t>F</t>
  </si>
  <si>
    <t>G</t>
  </si>
  <si>
    <t>Bãi đỗ xe (&lt; 3T)</t>
  </si>
  <si>
    <t>Bãi đỗ xe (&gt;3T)</t>
  </si>
  <si>
    <t>TCVN 9386:2012</t>
  </si>
  <si>
    <t>Nhà ở gia đình</t>
  </si>
  <si>
    <t>Mái</t>
  </si>
  <si>
    <t>Văn phòng</t>
  </si>
  <si>
    <t>Khu vực hội họp</t>
  </si>
  <si>
    <t>Khu vực mua bán</t>
  </si>
  <si>
    <t>HT-C</t>
  </si>
  <si>
    <t>HT-D</t>
  </si>
  <si>
    <t>Mass Source</t>
  </si>
  <si>
    <t>Nội dung</t>
  </si>
  <si>
    <t>* SW - tải trọng bản thân; TTG và TTS - lần lượt là tải trọng tường và sàn; HT_E: hoạt tải khu vực kho; HT: hoạt tải các khu vực khác; WX, WY, EQX, EQY - gió và động đất theo các phương</t>
  </si>
  <si>
    <t>[Tải trọng đặc biệt]</t>
  </si>
  <si>
    <t>C3</t>
  </si>
  <si>
    <r>
      <t xml:space="preserve">Biên soạn bởi </t>
    </r>
    <r>
      <rPr>
        <b/>
        <sz val="12"/>
        <color theme="0"/>
        <rFont val="Arial"/>
        <family val="2"/>
      </rPr>
      <t>KetcauSoft</t>
    </r>
    <r>
      <rPr>
        <sz val="12"/>
        <color theme="0"/>
        <rFont val="Arial"/>
        <family val="2"/>
      </rPr>
      <t xml:space="preserve"> - Phần mềm tốt nhất cho kỹ sư kết cấu</t>
    </r>
  </si>
  <si>
    <t>UCOMBO - các trường hợp tổ hợp dùng để kiểm tra độ bền (TTGH1); SCOMBO - các trường hợp dùng để kiểm tra áp lực nền (móng nông) và độ lún (móng nông, móng cọc)</t>
  </si>
  <si>
    <t>HIỆU ỨNG QUÁN TÍNH CỦA TÁC ĐỘNG ĐỘNG ĐẤT (KHỐI LƯỢNG KHI TÍNH TOÁN ĐẶC TRƯNG DAO ĐỘNG CÔNG TRÌNH)</t>
  </si>
  <si>
    <t>ENVE(SCOMBO1 : SCOMBO13)</t>
  </si>
  <si>
    <t>Hệ số tin cậy tải hoàn thiện sàn:</t>
  </si>
  <si>
    <t>C2</t>
  </si>
  <si>
    <t>Hệ số tin cậy tải trọng tường:</t>
  </si>
  <si>
    <t>Cấp hậu quả của công trình:</t>
  </si>
  <si>
    <t>HT-F: Hoạt tải nhóm F (xe &lt; 3 tấn)</t>
  </si>
  <si>
    <r>
      <t xml:space="preserve">Biên soạn bởi </t>
    </r>
    <r>
      <rPr>
        <b/>
        <sz val="12"/>
        <color theme="0"/>
        <rFont val="Arial"/>
        <family val="2"/>
      </rPr>
      <t>KetcauSoft</t>
    </r>
    <r>
      <rPr>
        <sz val="12"/>
        <color theme="0"/>
        <rFont val="Arial"/>
        <family val="2"/>
      </rPr>
      <t xml:space="preserve"> - Bộ phần mềm tốt nhất cho kỹ sư kết cấu</t>
    </r>
  </si>
  <si>
    <t>Số 42 và 43: dùng để kiểm tra vết nứt và độ võng. Số 42 là tải trọng thường xuyên và toàn bộ tải trọng tạm thời. Số 43 là tải trọng thường xuyên và tạm thời dài hạn</t>
  </si>
  <si>
    <t>Số 44: dùng để kiểm tra chuyển vi đỉnh và lệch tầng dưới tác dụng tải trọng gió</t>
  </si>
  <si>
    <t>Số 45 và 46: hệ quả do tác dụng của động đất theo các phương, được sử dụng trong tổ hợp số 47</t>
  </si>
  <si>
    <t>Số 47: dùng để kiểm tra chuyển vị lệch tầng dưới tác dụng của tải động đất</t>
  </si>
  <si>
    <t>ENVE (SCOMBO1 : SCOMBO13)</t>
  </si>
  <si>
    <t>Số 14 và 15: dùng để kiểm tra vết nứt và độ võng. Số 14 là tải trọng thường xuyên và toàn bộ tải trọng tạm thời. Số 15 là tải trọng thương xuyên và tạm thời dài hạn</t>
  </si>
  <si>
    <t>Số 16: dùng để kiểm tra chuyển vi đỉnh và lệch tầng dưới tác dụng tải trọng gió</t>
  </si>
  <si>
    <t>Số 19: dùng để kiểm tra chuyển vị lệch tầng dưới tác dụng của tải động đất</t>
  </si>
  <si>
    <t>Số 17 và 18: hệ quả do tác dụng của động đất theo các phương, được sử dụng trong tổ hợp số 19</t>
  </si>
  <si>
    <t>HT: Hoạt tải các nhóm A, B, H, I, L</t>
  </si>
  <si>
    <t>SCOMBO - các trường hợp dùng để kiểm tra áp lực nền (móng nông) và độ lún (móng nông, móng cọc)</t>
  </si>
  <si>
    <t>UCOMBO - các trường hợp tổ hợp dùng để kiểm tra độ bền (TTGH1)</t>
  </si>
  <si>
    <t>Số 28 và 29: dùng để kiểm tra vết nứt và độ võng. Số 28 là tải trọng thường xuyên và toàn bộ tải trọng tạm thời. Số 29 là tải trọng thường xuyên và tạm thời dài hạn</t>
  </si>
  <si>
    <t>Số 27: dùng để kiểm tra chuyển vi đỉnh và lệch tầng dưới tác dụng tải trọng gió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</si>
</sst>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Aptos Narrow"/>
      <family val="2"/>
      <scheme val="minor"/>
    </font>
    <font>
      <sz val="8"/>
      <name val="Aptos Narrow"/>
      <family val="2"/>
      <scheme val="minor"/>
    </font>
    <font>
      <sz val="10"/>
      <color theme="1"/>
      <name val="Arial"/>
      <family val="2"/>
    </font>
    <font>
      <sz val="9"/>
      <color theme="1"/>
      <name val="Arial"/>
      <family val="2"/>
    </font>
    <font>
      <i/>
      <sz val="9"/>
      <color theme="1"/>
      <name val="Arial"/>
      <family val="2"/>
    </font>
    <font>
      <b/>
      <sz val="9"/>
      <color theme="1"/>
      <name val="Arial"/>
      <family val="2"/>
    </font>
    <font>
      <b/>
      <sz val="9"/>
      <color rgb="FFFF0000"/>
      <name val="Arial"/>
      <family val="2"/>
    </font>
    <font>
      <sz val="10"/>
      <name val="Arial"/>
      <family val="2"/>
    </font>
    <font>
      <b/>
      <sz val="10"/>
      <color rgb="FFFF0000"/>
      <name val="Arial"/>
      <family val="2"/>
    </font>
    <font>
      <b/>
      <sz val="10"/>
      <color theme="1"/>
      <name val="Arial"/>
      <family val="2"/>
    </font>
    <font>
      <sz val="10"/>
      <color rgb="FFFF0000"/>
      <name val="Arial"/>
      <family val="2"/>
    </font>
    <font>
      <b/>
      <sz val="9"/>
      <color theme="0"/>
      <name val="Arial"/>
      <family val="2"/>
    </font>
    <font>
      <sz val="12"/>
      <color theme="1"/>
      <name val="Arial"/>
      <family val="2"/>
    </font>
    <font>
      <b/>
      <sz val="12"/>
      <color theme="0"/>
      <name val="Arial"/>
      <family val="2"/>
    </font>
    <font>
      <u/>
      <sz val="11"/>
      <color theme="10"/>
      <name val="Aptos Narrow"/>
      <family val="2"/>
      <scheme val="minor"/>
    </font>
    <font>
      <sz val="12"/>
      <color theme="0"/>
      <name val="Arial"/>
      <family val="2"/>
    </font>
    <font>
      <i/>
      <sz val="10"/>
      <color theme="1"/>
      <name val="Arial"/>
      <family val="2"/>
    </font>
  </fonts>
  <fills count="10">
    <fill>
      <patternFill patternType="none"/>
    </fill>
    <fill>
      <patternFill patternType="gray125"/>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00B050"/>
        <bgColor indexed="64"/>
      </patternFill>
    </fill>
    <fill>
      <patternFill patternType="solid">
        <fgColor theme="0"/>
        <bgColor indexed="64"/>
      </patternFill>
    </fill>
    <fill>
      <patternFill patternType="solid">
        <fgColor theme="9" tint="0.79998168889431442"/>
        <bgColor indexed="64"/>
      </patternFill>
    </fill>
    <fill>
      <patternFill patternType="solid">
        <fgColor theme="9"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4" fillId="0" borderId="0" applyNumberFormat="0" applyFill="0" applyBorder="0" applyAlignment="0" applyProtection="0"/>
  </cellStyleXfs>
  <cellXfs count="155">
    <xf numFmtId="0" fontId="0" fillId="0" borderId="0" xfId="0"/>
    <xf numFmtId="0" fontId="2" fillId="0" borderId="0" xfId="0" applyFont="1" applyAlignment="1">
      <alignment vertical="center"/>
    </xf>
    <xf numFmtId="0" fontId="5" fillId="2"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4" borderId="1" xfId="0" applyFont="1" applyFill="1" applyBorder="1" applyAlignment="1">
      <alignment horizontal="center" vertical="center"/>
    </xf>
    <xf numFmtId="0" fontId="5" fillId="5" borderId="1" xfId="0" applyFont="1" applyFill="1" applyBorder="1" applyAlignment="1">
      <alignment horizontal="center" vertical="center"/>
    </xf>
    <xf numFmtId="0" fontId="2" fillId="0" borderId="0" xfId="0" applyFont="1" applyAlignment="1">
      <alignment horizontal="right" vertical="center"/>
    </xf>
    <xf numFmtId="0" fontId="5" fillId="3" borderId="2" xfId="0" applyFont="1" applyFill="1" applyBorder="1" applyAlignment="1">
      <alignment horizontal="center" vertical="center"/>
    </xf>
    <xf numFmtId="0" fontId="5" fillId="3" borderId="9" xfId="0" applyFont="1" applyFill="1" applyBorder="1" applyAlignment="1">
      <alignment horizontal="center" vertical="center"/>
    </xf>
    <xf numFmtId="0" fontId="5" fillId="4" borderId="2"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9" xfId="0" applyFont="1" applyFill="1" applyBorder="1" applyAlignment="1">
      <alignment horizontal="center" vertical="center"/>
    </xf>
    <xf numFmtId="0" fontId="5" fillId="3" borderId="2" xfId="0" applyFont="1" applyFill="1" applyBorder="1" applyAlignment="1">
      <alignment horizontal="left" vertical="center"/>
    </xf>
    <xf numFmtId="0" fontId="5" fillId="4" borderId="2" xfId="0" applyFont="1" applyFill="1" applyBorder="1" applyAlignment="1">
      <alignment horizontal="left" vertical="center"/>
    </xf>
    <xf numFmtId="0" fontId="5" fillId="5" borderId="2" xfId="0" applyFont="1" applyFill="1" applyBorder="1" applyAlignment="1">
      <alignment horizontal="left" vertical="center"/>
    </xf>
    <xf numFmtId="0" fontId="6" fillId="3" borderId="9" xfId="0" applyFont="1" applyFill="1" applyBorder="1" applyAlignment="1">
      <alignment horizontal="right" vertical="center"/>
    </xf>
    <xf numFmtId="0" fontId="6" fillId="4" borderId="9" xfId="0" applyFont="1" applyFill="1" applyBorder="1" applyAlignment="1">
      <alignment horizontal="right" vertical="center"/>
    </xf>
    <xf numFmtId="0" fontId="6" fillId="5" borderId="9" xfId="0" applyFont="1" applyFill="1" applyBorder="1" applyAlignment="1">
      <alignment horizontal="right" vertical="center"/>
    </xf>
    <xf numFmtId="0" fontId="5" fillId="8" borderId="1" xfId="0" applyFont="1" applyFill="1" applyBorder="1" applyAlignment="1">
      <alignment horizontal="center" vertical="center"/>
    </xf>
    <xf numFmtId="0" fontId="5" fillId="8" borderId="9" xfId="0" applyFont="1" applyFill="1" applyBorder="1" applyAlignment="1">
      <alignment horizontal="center" vertical="center"/>
    </xf>
    <xf numFmtId="0" fontId="11" fillId="6" borderId="1" xfId="0" applyFont="1" applyFill="1" applyBorder="1" applyAlignment="1">
      <alignment horizontal="center" vertical="center"/>
    </xf>
    <xf numFmtId="0" fontId="12" fillId="0" borderId="0" xfId="0" applyFont="1" applyAlignment="1">
      <alignment vertical="center"/>
    </xf>
    <xf numFmtId="0" fontId="9" fillId="7" borderId="4" xfId="0" applyFont="1" applyFill="1" applyBorder="1" applyAlignment="1">
      <alignment vertical="center"/>
    </xf>
    <xf numFmtId="0" fontId="2" fillId="7" borderId="0" xfId="0" applyFont="1" applyFill="1" applyAlignment="1">
      <alignment vertical="center"/>
    </xf>
    <xf numFmtId="0" fontId="2" fillId="7" borderId="0" xfId="0" applyFont="1" applyFill="1" applyAlignment="1">
      <alignment horizontal="right" vertical="center"/>
    </xf>
    <xf numFmtId="0" fontId="2" fillId="7" borderId="5" xfId="0" applyFont="1" applyFill="1" applyBorder="1" applyAlignment="1">
      <alignment vertical="center"/>
    </xf>
    <xf numFmtId="0" fontId="2" fillId="7" borderId="4" xfId="0" applyFont="1" applyFill="1" applyBorder="1" applyAlignment="1">
      <alignment vertical="center"/>
    </xf>
    <xf numFmtId="0" fontId="3" fillId="5" borderId="4" xfId="0" applyFont="1" applyFill="1" applyBorder="1" applyAlignment="1">
      <alignment horizontal="left" vertical="center"/>
    </xf>
    <xf numFmtId="0" fontId="3" fillId="5" borderId="5" xfId="0" applyFont="1" applyFill="1" applyBorder="1" applyAlignment="1">
      <alignment horizontal="left" vertical="center"/>
    </xf>
    <xf numFmtId="0" fontId="2" fillId="0" borderId="0" xfId="0" applyFont="1" applyAlignment="1">
      <alignment vertical="center" wrapText="1"/>
    </xf>
    <xf numFmtId="0" fontId="2" fillId="7" borderId="11" xfId="0" applyFont="1" applyFill="1" applyBorder="1" applyAlignment="1">
      <alignment vertical="center"/>
    </xf>
    <xf numFmtId="0" fontId="2" fillId="7" borderId="11" xfId="0" applyFont="1" applyFill="1" applyBorder="1" applyAlignment="1">
      <alignment horizontal="right" vertical="center"/>
    </xf>
    <xf numFmtId="0" fontId="2" fillId="7" borderId="10" xfId="0" applyFont="1" applyFill="1" applyBorder="1" applyAlignment="1">
      <alignment vertical="center"/>
    </xf>
    <xf numFmtId="0" fontId="14" fillId="7" borderId="6" xfId="1" applyFill="1" applyBorder="1" applyAlignment="1">
      <alignment vertical="center"/>
    </xf>
    <xf numFmtId="0" fontId="2" fillId="7" borderId="7" xfId="0" applyFont="1" applyFill="1" applyBorder="1" applyAlignment="1">
      <alignment vertical="center"/>
    </xf>
    <xf numFmtId="0" fontId="2" fillId="7" borderId="7" xfId="0" applyFont="1" applyFill="1" applyBorder="1" applyAlignment="1">
      <alignment horizontal="right" vertical="center"/>
    </xf>
    <xf numFmtId="0" fontId="2" fillId="7" borderId="8" xfId="0" applyFont="1" applyFill="1" applyBorder="1" applyAlignment="1">
      <alignment vertical="center"/>
    </xf>
    <xf numFmtId="0" fontId="2" fillId="9" borderId="5" xfId="0" applyFont="1" applyFill="1" applyBorder="1" applyAlignment="1">
      <alignment vertical="center"/>
    </xf>
    <xf numFmtId="0" fontId="2" fillId="7" borderId="3" xfId="0" applyFont="1" applyFill="1" applyBorder="1" applyAlignment="1">
      <alignment vertical="center"/>
    </xf>
    <xf numFmtId="0" fontId="3" fillId="5" borderId="0" xfId="0" applyFont="1" applyFill="1" applyAlignment="1">
      <alignment horizontal="left" vertical="center"/>
    </xf>
    <xf numFmtId="0" fontId="2" fillId="7" borderId="4" xfId="0" quotePrefix="1" applyFont="1" applyFill="1" applyBorder="1" applyAlignment="1">
      <alignment vertical="center"/>
    </xf>
    <xf numFmtId="0" fontId="2" fillId="7" borderId="6" xfId="0" applyFont="1" applyFill="1" applyBorder="1" applyAlignment="1">
      <alignment vertical="center"/>
    </xf>
    <xf numFmtId="0" fontId="5" fillId="9" borderId="1" xfId="0" applyFont="1" applyFill="1" applyBorder="1" applyAlignment="1">
      <alignment horizontal="center" vertical="center"/>
    </xf>
    <xf numFmtId="2" fontId="5" fillId="8" borderId="1" xfId="0" applyNumberFormat="1" applyFont="1" applyFill="1" applyBorder="1" applyAlignment="1">
      <alignment horizontal="center" vertical="center"/>
    </xf>
    <xf numFmtId="0" fontId="11" fillId="6" borderId="13" xfId="0" applyFont="1" applyFill="1" applyBorder="1" applyAlignment="1">
      <alignment horizontal="center" vertical="center"/>
    </xf>
    <xf numFmtId="0" fontId="3" fillId="5" borderId="4" xfId="0" applyFont="1" applyFill="1" applyBorder="1" applyAlignment="1">
      <alignment vertical="center"/>
    </xf>
    <xf numFmtId="0" fontId="3" fillId="5" borderId="5" xfId="0" applyFont="1" applyFill="1" applyBorder="1" applyAlignment="1">
      <alignment vertical="center"/>
    </xf>
    <xf numFmtId="0" fontId="3" fillId="2" borderId="4" xfId="0" applyFont="1" applyFill="1" applyBorder="1" applyAlignment="1">
      <alignment vertical="center"/>
    </xf>
    <xf numFmtId="0" fontId="3" fillId="2" borderId="5" xfId="0" applyFont="1" applyFill="1" applyBorder="1" applyAlignment="1">
      <alignment vertical="center"/>
    </xf>
    <xf numFmtId="0" fontId="9" fillId="0" borderId="4" xfId="0" applyFont="1" applyBorder="1" applyAlignment="1">
      <alignment vertical="center"/>
    </xf>
    <xf numFmtId="0" fontId="15" fillId="6" borderId="2" xfId="0" applyFont="1" applyFill="1" applyBorder="1" applyAlignment="1">
      <alignment vertical="center"/>
    </xf>
    <xf numFmtId="0" fontId="15" fillId="6" borderId="12" xfId="0" applyFont="1" applyFill="1" applyBorder="1" applyAlignment="1">
      <alignment vertical="center"/>
    </xf>
    <xf numFmtId="0" fontId="15" fillId="6" borderId="9" xfId="0" applyFont="1" applyFill="1" applyBorder="1" applyAlignment="1">
      <alignment vertical="center"/>
    </xf>
    <xf numFmtId="0" fontId="9" fillId="7" borderId="6" xfId="0" applyFont="1" applyFill="1" applyBorder="1" applyAlignment="1">
      <alignment vertical="center"/>
    </xf>
    <xf numFmtId="0" fontId="9" fillId="7" borderId="7" xfId="0" applyFont="1" applyFill="1" applyBorder="1" applyAlignment="1">
      <alignment vertical="center"/>
    </xf>
    <xf numFmtId="0" fontId="3" fillId="2" borderId="0" xfId="0" applyFont="1" applyFill="1" applyAlignment="1">
      <alignment vertical="center"/>
    </xf>
    <xf numFmtId="0" fontId="3" fillId="5" borderId="0" xfId="0" applyFont="1" applyFill="1" applyAlignment="1">
      <alignment vertical="center"/>
    </xf>
    <xf numFmtId="0" fontId="2" fillId="7" borderId="0" xfId="0" quotePrefix="1" applyFont="1" applyFill="1" applyAlignment="1">
      <alignment vertical="center"/>
    </xf>
    <xf numFmtId="0" fontId="3" fillId="4" borderId="0" xfId="0" applyFont="1" applyFill="1" applyAlignment="1">
      <alignment vertical="center"/>
    </xf>
    <xf numFmtId="0" fontId="9" fillId="0" borderId="0" xfId="0" applyFont="1" applyAlignment="1">
      <alignment vertical="center"/>
    </xf>
    <xf numFmtId="0" fontId="14" fillId="7" borderId="0" xfId="1" quotePrefix="1" applyFill="1" applyBorder="1" applyAlignment="1">
      <alignment vertical="center"/>
    </xf>
    <xf numFmtId="0" fontId="4" fillId="7" borderId="3" xfId="0" quotePrefix="1" applyFont="1" applyFill="1" applyBorder="1" applyAlignment="1">
      <alignment vertical="center"/>
    </xf>
    <xf numFmtId="0" fontId="4" fillId="7" borderId="11" xfId="0" quotePrefix="1" applyFont="1" applyFill="1" applyBorder="1" applyAlignment="1">
      <alignment vertical="center"/>
    </xf>
    <xf numFmtId="0" fontId="4" fillId="7" borderId="10" xfId="0" quotePrefix="1" applyFont="1" applyFill="1" applyBorder="1" applyAlignment="1">
      <alignment vertical="center"/>
    </xf>
    <xf numFmtId="0" fontId="3" fillId="4" borderId="4" xfId="0" applyFont="1" applyFill="1" applyBorder="1" applyAlignment="1">
      <alignment vertical="center"/>
    </xf>
    <xf numFmtId="0" fontId="3" fillId="4" borderId="5" xfId="0" applyFont="1" applyFill="1" applyBorder="1" applyAlignment="1">
      <alignment vertical="center"/>
    </xf>
    <xf numFmtId="0" fontId="16" fillId="7" borderId="4" xfId="0" quotePrefix="1" applyFont="1" applyFill="1" applyBorder="1" applyAlignment="1">
      <alignment vertical="center"/>
    </xf>
    <xf numFmtId="0" fontId="2" fillId="7" borderId="5" xfId="0" quotePrefix="1" applyFont="1" applyFill="1" applyBorder="1" applyAlignment="1">
      <alignment vertical="center"/>
    </xf>
    <xf numFmtId="0" fontId="5" fillId="8" borderId="2" xfId="0" applyFont="1" applyFill="1" applyBorder="1" applyAlignment="1">
      <alignment horizontal="left" vertical="center"/>
    </xf>
    <xf numFmtId="0" fontId="5" fillId="4" borderId="14" xfId="0" applyFont="1" applyFill="1" applyBorder="1" applyAlignment="1">
      <alignment horizontal="center" vertical="center"/>
    </xf>
    <xf numFmtId="0" fontId="5" fillId="8" borderId="2" xfId="0" applyFont="1" applyFill="1" applyBorder="1" applyAlignment="1">
      <alignment horizontal="center" vertical="center"/>
    </xf>
    <xf numFmtId="0" fontId="6" fillId="8" borderId="9" xfId="0" applyFont="1" applyFill="1" applyBorder="1" applyAlignment="1">
      <alignment horizontal="right" vertical="center"/>
    </xf>
    <xf numFmtId="0" fontId="8" fillId="7" borderId="0" xfId="0" applyFont="1" applyFill="1" applyAlignment="1">
      <alignment horizontal="center" vertical="center"/>
    </xf>
    <xf numFmtId="0" fontId="7" fillId="7" borderId="0" xfId="0" applyFont="1" applyFill="1" applyAlignment="1">
      <alignment horizontal="center" vertical="center"/>
    </xf>
    <xf numFmtId="0" fontId="10" fillId="7" borderId="0" xfId="0" applyFont="1" applyFill="1" applyAlignment="1">
      <alignment horizontal="center" vertical="center"/>
    </xf>
    <xf numFmtId="0" fontId="2" fillId="9" borderId="0" xfId="0" applyFont="1" applyFill="1" applyAlignment="1">
      <alignment vertical="center"/>
    </xf>
    <xf numFmtId="0" fontId="10" fillId="9" borderId="0" xfId="0" applyFont="1" applyFill="1" applyAlignment="1">
      <alignment vertical="center"/>
    </xf>
    <xf numFmtId="0" fontId="9" fillId="7" borderId="3" xfId="0" applyFont="1" applyFill="1" applyBorder="1" applyAlignment="1">
      <alignment vertical="center"/>
    </xf>
    <xf numFmtId="0" fontId="8" fillId="7" borderId="0" xfId="0" applyFont="1" applyFill="1" applyAlignment="1">
      <alignment horizontal="left" vertical="center"/>
    </xf>
    <xf numFmtId="0" fontId="7" fillId="7" borderId="0" xfId="0" applyFont="1" applyFill="1" applyAlignment="1">
      <alignment horizontal="left" vertical="center"/>
    </xf>
    <xf numFmtId="0" fontId="10" fillId="7" borderId="0" xfId="0" applyFont="1" applyFill="1" applyAlignment="1">
      <alignment horizontal="left" vertical="center"/>
    </xf>
    <xf numFmtId="0" fontId="3" fillId="8" borderId="4" xfId="0" applyFont="1" applyFill="1" applyBorder="1" applyAlignment="1">
      <alignment vertical="center"/>
    </xf>
    <xf numFmtId="0" fontId="3" fillId="8" borderId="0" xfId="0" applyFont="1" applyFill="1" applyAlignment="1">
      <alignment vertical="center"/>
    </xf>
    <xf numFmtId="0" fontId="3" fillId="8" borderId="5" xfId="0" applyFont="1" applyFill="1" applyBorder="1" applyAlignment="1">
      <alignment vertical="center"/>
    </xf>
    <xf numFmtId="0" fontId="11" fillId="7" borderId="0" xfId="0" applyFont="1" applyFill="1" applyAlignment="1">
      <alignment horizontal="center" vertical="center"/>
    </xf>
    <xf numFmtId="0" fontId="5" fillId="7" borderId="0" xfId="0" applyFont="1" applyFill="1" applyAlignment="1">
      <alignment horizontal="center" vertical="center"/>
    </xf>
    <xf numFmtId="0" fontId="11" fillId="7" borderId="5" xfId="0" applyFont="1" applyFill="1" applyBorder="1" applyAlignment="1">
      <alignment horizontal="center" vertical="center"/>
    </xf>
    <xf numFmtId="0" fontId="5" fillId="7" borderId="5" xfId="0" applyFont="1" applyFill="1" applyBorder="1" applyAlignment="1">
      <alignment horizontal="center" vertical="center"/>
    </xf>
    <xf numFmtId="0" fontId="5" fillId="2" borderId="2" xfId="0" applyFont="1" applyFill="1" applyBorder="1" applyAlignment="1">
      <alignment horizontal="left" vertical="center"/>
    </xf>
    <xf numFmtId="0" fontId="5" fillId="2" borderId="9" xfId="0" applyFont="1" applyFill="1" applyBorder="1" applyAlignment="1">
      <alignment horizontal="left" vertical="center"/>
    </xf>
    <xf numFmtId="0" fontId="6" fillId="4" borderId="2"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9" xfId="0" applyFont="1" applyFill="1" applyBorder="1" applyAlignment="1">
      <alignment horizontal="center" vertical="center"/>
    </xf>
    <xf numFmtId="0" fontId="11" fillId="6" borderId="2" xfId="0" applyFont="1" applyFill="1" applyBorder="1" applyAlignment="1">
      <alignment horizontal="center" vertical="center"/>
    </xf>
    <xf numFmtId="0" fontId="11" fillId="6" borderId="9" xfId="0" applyFont="1" applyFill="1" applyBorder="1" applyAlignment="1">
      <alignment horizontal="center" vertical="center"/>
    </xf>
    <xf numFmtId="0" fontId="5" fillId="8" borderId="2" xfId="0" applyFont="1" applyFill="1" applyBorder="1" applyAlignment="1">
      <alignment horizontal="left" vertical="center"/>
    </xf>
    <xf numFmtId="0" fontId="5" fillId="8" borderId="9" xfId="0" applyFont="1" applyFill="1" applyBorder="1" applyAlignment="1">
      <alignment horizontal="left" vertical="center"/>
    </xf>
    <xf numFmtId="0" fontId="5" fillId="9" borderId="2" xfId="0" applyFont="1" applyFill="1" applyBorder="1" applyAlignment="1">
      <alignment horizontal="left" vertical="center"/>
    </xf>
    <xf numFmtId="0" fontId="5" fillId="9" borderId="9" xfId="0" applyFont="1" applyFill="1" applyBorder="1" applyAlignment="1">
      <alignment horizontal="left" vertical="center"/>
    </xf>
    <xf numFmtId="0" fontId="5" fillId="2" borderId="3" xfId="0" applyFont="1" applyFill="1" applyBorder="1" applyAlignment="1">
      <alignment horizontal="left" vertical="center"/>
    </xf>
    <xf numFmtId="0" fontId="5" fillId="2" borderId="10" xfId="0" applyFont="1" applyFill="1" applyBorder="1" applyAlignment="1">
      <alignment horizontal="left" vertical="center"/>
    </xf>
    <xf numFmtId="0" fontId="5" fillId="4" borderId="4" xfId="0" applyFont="1" applyFill="1" applyBorder="1" applyAlignment="1">
      <alignment horizontal="left" vertical="center"/>
    </xf>
    <xf numFmtId="0" fontId="5" fillId="4" borderId="5" xfId="0" applyFont="1" applyFill="1" applyBorder="1" applyAlignment="1">
      <alignment horizontal="left" vertical="center"/>
    </xf>
    <xf numFmtId="0" fontId="11" fillId="6" borderId="6" xfId="0" applyFont="1" applyFill="1" applyBorder="1" applyAlignment="1">
      <alignment horizontal="center" vertical="center"/>
    </xf>
    <xf numFmtId="0" fontId="11" fillId="6" borderId="8" xfId="0" applyFont="1" applyFill="1" applyBorder="1" applyAlignment="1">
      <alignment horizontal="center" vertical="center"/>
    </xf>
    <xf numFmtId="0" fontId="13" fillId="6" borderId="3" xfId="0" applyFont="1" applyFill="1" applyBorder="1" applyAlignment="1">
      <alignment horizontal="center" vertical="center"/>
    </xf>
    <xf numFmtId="0" fontId="13" fillId="6" borderId="11" xfId="0" applyFont="1" applyFill="1" applyBorder="1" applyAlignment="1">
      <alignment horizontal="center" vertical="center"/>
    </xf>
    <xf numFmtId="0" fontId="13" fillId="6" borderId="10" xfId="0" applyFont="1" applyFill="1" applyBorder="1" applyAlignment="1">
      <alignment horizontal="center" vertical="center"/>
    </xf>
    <xf numFmtId="0" fontId="15" fillId="6" borderId="2" xfId="0" applyFont="1" applyFill="1" applyBorder="1" applyAlignment="1">
      <alignment horizontal="center" vertical="center"/>
    </xf>
    <xf numFmtId="0" fontId="15" fillId="6" borderId="12" xfId="0" applyFont="1" applyFill="1" applyBorder="1" applyAlignment="1">
      <alignment horizontal="center" vertical="center"/>
    </xf>
    <xf numFmtId="0" fontId="15" fillId="6" borderId="9" xfId="0" applyFont="1" applyFill="1" applyBorder="1" applyAlignment="1">
      <alignment horizontal="center" vertical="center"/>
    </xf>
    <xf numFmtId="0" fontId="13" fillId="6" borderId="2" xfId="0" applyFont="1" applyFill="1" applyBorder="1" applyAlignment="1">
      <alignment horizontal="center" vertical="center"/>
    </xf>
    <xf numFmtId="0" fontId="13" fillId="6" borderId="12" xfId="0" applyFont="1" applyFill="1" applyBorder="1" applyAlignment="1">
      <alignment horizontal="center" vertical="center"/>
    </xf>
    <xf numFmtId="0" fontId="13" fillId="6" borderId="9" xfId="0" applyFont="1" applyFill="1" applyBorder="1" applyAlignment="1">
      <alignment horizontal="center"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0" xfId="0" applyFont="1" applyAlignment="1">
      <alignment horizontal="left" vertical="center"/>
    </xf>
    <xf numFmtId="0" fontId="9" fillId="0" borderId="5" xfId="0" applyFont="1" applyBorder="1" applyAlignment="1">
      <alignment horizontal="left" vertical="center"/>
    </xf>
    <xf numFmtId="0" fontId="4" fillId="7" borderId="3" xfId="0" quotePrefix="1" applyFont="1" applyFill="1" applyBorder="1" applyAlignment="1">
      <alignment horizontal="left" vertical="center" wrapText="1"/>
    </xf>
    <xf numFmtId="0" fontId="4" fillId="7" borderId="11" xfId="0" quotePrefix="1" applyFont="1" applyFill="1" applyBorder="1" applyAlignment="1">
      <alignment horizontal="left" vertical="center" wrapText="1"/>
    </xf>
    <xf numFmtId="0" fontId="4" fillId="7" borderId="0" xfId="0" quotePrefix="1" applyFont="1" applyFill="1" applyAlignment="1">
      <alignment horizontal="left" vertical="center" wrapText="1"/>
    </xf>
    <xf numFmtId="0" fontId="4" fillId="7" borderId="5" xfId="0" quotePrefix="1"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0" xfId="0" applyFont="1" applyFill="1" applyAlignment="1">
      <alignment horizontal="left" vertical="center"/>
    </xf>
    <xf numFmtId="0" fontId="3" fillId="2" borderId="5" xfId="0" applyFont="1" applyFill="1" applyBorder="1" applyAlignment="1">
      <alignment horizontal="left" vertical="center"/>
    </xf>
    <xf numFmtId="0" fontId="3" fillId="5" borderId="4" xfId="0" applyFont="1" applyFill="1" applyBorder="1" applyAlignment="1">
      <alignment horizontal="left" vertical="center"/>
    </xf>
    <xf numFmtId="0" fontId="3" fillId="5" borderId="0" xfId="0" applyFont="1" applyFill="1" applyAlignment="1">
      <alignment horizontal="left" vertical="center"/>
    </xf>
    <xf numFmtId="0" fontId="3" fillId="5" borderId="5" xfId="0" applyFont="1" applyFill="1" applyBorder="1" applyAlignment="1">
      <alignment horizontal="left" vertical="center"/>
    </xf>
    <xf numFmtId="0" fontId="3" fillId="3" borderId="4" xfId="0" applyFont="1" applyFill="1" applyBorder="1" applyAlignment="1">
      <alignment horizontal="left" vertical="center"/>
    </xf>
    <xf numFmtId="0" fontId="3" fillId="3" borderId="0" xfId="0" applyFont="1" applyFill="1" applyAlignment="1">
      <alignment horizontal="left" vertical="center"/>
    </xf>
    <xf numFmtId="0" fontId="3" fillId="3" borderId="5" xfId="0" applyFont="1" applyFill="1" applyBorder="1" applyAlignment="1">
      <alignment horizontal="left" vertical="center"/>
    </xf>
    <xf numFmtId="0" fontId="3" fillId="4" borderId="4"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5" xfId="0" applyFont="1" applyFill="1" applyBorder="1" applyAlignment="1">
      <alignment horizontal="left" vertical="center" wrapText="1"/>
    </xf>
    <xf numFmtId="0" fontId="4" fillId="7" borderId="4" xfId="0" quotePrefix="1" applyFont="1" applyFill="1" applyBorder="1" applyAlignment="1">
      <alignment horizontal="left" vertical="center"/>
    </xf>
    <xf numFmtId="0" fontId="4" fillId="7" borderId="0" xfId="0" quotePrefix="1" applyFont="1" applyFill="1" applyAlignment="1">
      <alignment horizontal="left" vertical="center"/>
    </xf>
    <xf numFmtId="0" fontId="4" fillId="7" borderId="5" xfId="0" quotePrefix="1" applyFont="1" applyFill="1" applyBorder="1" applyAlignment="1">
      <alignment horizontal="left" vertical="center"/>
    </xf>
    <xf numFmtId="0" fontId="3" fillId="7" borderId="4" xfId="0" applyFont="1" applyFill="1" applyBorder="1" applyAlignment="1">
      <alignment horizontal="left" vertical="center"/>
    </xf>
    <xf numFmtId="0" fontId="3" fillId="7" borderId="0" xfId="0" applyFont="1" applyFill="1" applyAlignment="1">
      <alignment horizontal="left" vertical="center"/>
    </xf>
    <xf numFmtId="0" fontId="3" fillId="7" borderId="5" xfId="0" applyFont="1" applyFill="1" applyBorder="1" applyAlignment="1">
      <alignment horizontal="left" vertical="center"/>
    </xf>
    <xf numFmtId="0" fontId="9" fillId="0" borderId="4" xfId="0" applyFont="1" applyBorder="1" applyAlignment="1">
      <alignment horizontal="left" vertical="center"/>
    </xf>
    <xf numFmtId="0" fontId="2" fillId="7" borderId="0" xfId="0" applyFont="1" applyFill="1" applyBorder="1" applyAlignment="1">
      <alignment vertical="center"/>
    </xf>
    <xf numFmtId="0" fontId="3" fillId="4" borderId="4" xfId="0" applyFont="1" applyFill="1" applyBorder="1" applyAlignment="1">
      <alignment vertical="center" wrapText="1"/>
    </xf>
    <xf numFmtId="0" fontId="2" fillId="7" borderId="0" xfId="0" applyFont="1" applyFill="1" applyBorder="1" applyAlignment="1">
      <alignment horizontal="right" vertical="center"/>
    </xf>
    <xf numFmtId="0" fontId="8" fillId="7" borderId="0" xfId="0" applyFont="1" applyFill="1" applyBorder="1" applyAlignment="1">
      <alignment horizontal="left" vertical="center"/>
    </xf>
    <xf numFmtId="0" fontId="7" fillId="7" borderId="0" xfId="0" applyFont="1" applyFill="1" applyBorder="1" applyAlignment="1">
      <alignment horizontal="left" vertical="center"/>
    </xf>
    <xf numFmtId="0" fontId="10" fillId="7" borderId="0" xfId="0" applyFont="1" applyFill="1" applyBorder="1" applyAlignment="1">
      <alignment horizontal="left" vertical="center"/>
    </xf>
    <xf numFmtId="0" fontId="9" fillId="7" borderId="8" xfId="0" applyFont="1" applyFill="1" applyBorder="1" applyAlignment="1">
      <alignment vertical="center"/>
    </xf>
    <xf numFmtId="0" fontId="3" fillId="2" borderId="0" xfId="0" applyFont="1" applyFill="1" applyBorder="1" applyAlignment="1">
      <alignment vertical="center"/>
    </xf>
    <xf numFmtId="0" fontId="3" fillId="8" borderId="0" xfId="0" applyFont="1" applyFill="1" applyBorder="1" applyAlignment="1">
      <alignment vertical="center"/>
    </xf>
    <xf numFmtId="0" fontId="0" fillId="0" borderId="0" xfId="0" applyBorder="1" applyAlignment="1">
      <alignment vertical="center" wrapText="1"/>
    </xf>
    <xf numFmtId="0" fontId="0" fillId="0" borderId="5" xfId="0" applyBorder="1" applyAlignment="1">
      <alignment vertical="center" wrapText="1"/>
    </xf>
    <xf numFmtId="0" fontId="2" fillId="7" borderId="0" xfId="0" quotePrefix="1" applyFont="1" applyFill="1" applyBorder="1" applyAlignment="1">
      <alignment vertical="center"/>
    </xf>
    <xf numFmtId="0" fontId="14" fillId="7" borderId="4" xfId="1" quotePrefix="1" applyFill="1" applyBorder="1" applyAlignment="1">
      <alignmen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image" Target="../media/image9.png"/></Relationships>
</file>

<file path=xl/drawings/_rels/drawing7.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image" Target="../media/image13.png"/><Relationship Id="rId1"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editAs="oneCell">
    <xdr:from>
      <xdr:col>0</xdr:col>
      <xdr:colOff>80963</xdr:colOff>
      <xdr:row>69</xdr:row>
      <xdr:rowOff>38100</xdr:rowOff>
    </xdr:from>
    <xdr:to>
      <xdr:col>0</xdr:col>
      <xdr:colOff>357188</xdr:colOff>
      <xdr:row>69</xdr:row>
      <xdr:rowOff>314325</xdr:rowOff>
    </xdr:to>
    <xdr:pic>
      <xdr:nvPicPr>
        <xdr:cNvPr id="2" name="Picture 1">
          <a:extLst>
            <a:ext uri="{FF2B5EF4-FFF2-40B4-BE49-F238E27FC236}">
              <a16:creationId xmlns:a16="http://schemas.microsoft.com/office/drawing/2014/main" id="{C5E3BB37-14B8-4F73-91AA-420519BF49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963" y="16449675"/>
          <a:ext cx="276225" cy="276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80963</xdr:colOff>
      <xdr:row>45</xdr:row>
      <xdr:rowOff>38100</xdr:rowOff>
    </xdr:from>
    <xdr:to>
      <xdr:col>0</xdr:col>
      <xdr:colOff>357188</xdr:colOff>
      <xdr:row>45</xdr:row>
      <xdr:rowOff>314325</xdr:rowOff>
    </xdr:to>
    <xdr:pic>
      <xdr:nvPicPr>
        <xdr:cNvPr id="2" name="Picture 1">
          <a:extLst>
            <a:ext uri="{FF2B5EF4-FFF2-40B4-BE49-F238E27FC236}">
              <a16:creationId xmlns:a16="http://schemas.microsoft.com/office/drawing/2014/main" id="{D2F57F5E-7A3F-4A98-8531-1F1C3E21DF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963" y="15801975"/>
          <a:ext cx="276225" cy="2762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79</xdr:row>
      <xdr:rowOff>38100</xdr:rowOff>
    </xdr:from>
    <xdr:to>
      <xdr:col>0</xdr:col>
      <xdr:colOff>314325</xdr:colOff>
      <xdr:row>79</xdr:row>
      <xdr:rowOff>314325</xdr:rowOff>
    </xdr:to>
    <xdr:pic>
      <xdr:nvPicPr>
        <xdr:cNvPr id="3" name="Picture 2">
          <a:extLst>
            <a:ext uri="{FF2B5EF4-FFF2-40B4-BE49-F238E27FC236}">
              <a16:creationId xmlns:a16="http://schemas.microsoft.com/office/drawing/2014/main" id="{754869AB-AD87-8165-BAE7-CA226D7228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18907125"/>
          <a:ext cx="276225" cy="2762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42862</xdr:colOff>
      <xdr:row>0</xdr:row>
      <xdr:rowOff>33338</xdr:rowOff>
    </xdr:from>
    <xdr:to>
      <xdr:col>6</xdr:col>
      <xdr:colOff>603018</xdr:colOff>
      <xdr:row>7</xdr:row>
      <xdr:rowOff>57150</xdr:rowOff>
    </xdr:to>
    <xdr:pic>
      <xdr:nvPicPr>
        <xdr:cNvPr id="2" name="Picture 1">
          <a:extLst>
            <a:ext uri="{FF2B5EF4-FFF2-40B4-BE49-F238E27FC236}">
              <a16:creationId xmlns:a16="http://schemas.microsoft.com/office/drawing/2014/main" id="{3562F66D-5435-D9F5-DD4B-A340FCC3FA00}"/>
            </a:ext>
          </a:extLst>
        </xdr:cNvPr>
        <xdr:cNvPicPr>
          <a:picLocks noChangeAspect="1"/>
        </xdr:cNvPicPr>
      </xdr:nvPicPr>
      <xdr:blipFill>
        <a:blip xmlns:r="http://schemas.openxmlformats.org/officeDocument/2006/relationships" r:embed="rId1"/>
        <a:stretch>
          <a:fillRect/>
        </a:stretch>
      </xdr:blipFill>
      <xdr:spPr>
        <a:xfrm>
          <a:off x="42862" y="33338"/>
          <a:ext cx="4446356" cy="1290637"/>
        </a:xfrm>
        <a:prstGeom prst="rect">
          <a:avLst/>
        </a:prstGeom>
        <a:ln>
          <a:solidFill>
            <a:schemeClr val="accent1"/>
          </a:solidFill>
        </a:ln>
      </xdr:spPr>
    </xdr:pic>
    <xdr:clientData/>
  </xdr:twoCellAnchor>
  <xdr:twoCellAnchor editAs="oneCell">
    <xdr:from>
      <xdr:col>0</xdr:col>
      <xdr:colOff>42861</xdr:colOff>
      <xdr:row>7</xdr:row>
      <xdr:rowOff>100012</xdr:rowOff>
    </xdr:from>
    <xdr:to>
      <xdr:col>6</xdr:col>
      <xdr:colOff>611968</xdr:colOff>
      <xdr:row>30</xdr:row>
      <xdr:rowOff>76200</xdr:rowOff>
    </xdr:to>
    <xdr:pic>
      <xdr:nvPicPr>
        <xdr:cNvPr id="3" name="Picture 2">
          <a:extLst>
            <a:ext uri="{FF2B5EF4-FFF2-40B4-BE49-F238E27FC236}">
              <a16:creationId xmlns:a16="http://schemas.microsoft.com/office/drawing/2014/main" id="{A6404C0D-5800-B285-FF4D-38D321980F92}"/>
            </a:ext>
          </a:extLst>
        </xdr:cNvPr>
        <xdr:cNvPicPr>
          <a:picLocks noChangeAspect="1"/>
        </xdr:cNvPicPr>
      </xdr:nvPicPr>
      <xdr:blipFill>
        <a:blip xmlns:r="http://schemas.openxmlformats.org/officeDocument/2006/relationships" r:embed="rId2"/>
        <a:stretch>
          <a:fillRect/>
        </a:stretch>
      </xdr:blipFill>
      <xdr:spPr>
        <a:xfrm>
          <a:off x="42861" y="1366837"/>
          <a:ext cx="4455307" cy="4138613"/>
        </a:xfrm>
        <a:prstGeom prst="rect">
          <a:avLst/>
        </a:prstGeom>
        <a:ln>
          <a:solidFill>
            <a:schemeClr val="accent1"/>
          </a:solidFill>
        </a:ln>
      </xdr:spPr>
    </xdr:pic>
    <xdr:clientData/>
  </xdr:twoCellAnchor>
  <xdr:twoCellAnchor editAs="oneCell">
    <xdr:from>
      <xdr:col>7</xdr:col>
      <xdr:colOff>52388</xdr:colOff>
      <xdr:row>10</xdr:row>
      <xdr:rowOff>76201</xdr:rowOff>
    </xdr:from>
    <xdr:to>
      <xdr:col>13</xdr:col>
      <xdr:colOff>552450</xdr:colOff>
      <xdr:row>22</xdr:row>
      <xdr:rowOff>105041</xdr:rowOff>
    </xdr:to>
    <xdr:pic>
      <xdr:nvPicPr>
        <xdr:cNvPr id="4" name="Picture 3">
          <a:extLst>
            <a:ext uri="{FF2B5EF4-FFF2-40B4-BE49-F238E27FC236}">
              <a16:creationId xmlns:a16="http://schemas.microsoft.com/office/drawing/2014/main" id="{B1F39309-87E0-1095-1F8B-7BB300181023}"/>
            </a:ext>
          </a:extLst>
        </xdr:cNvPr>
        <xdr:cNvPicPr>
          <a:picLocks noChangeAspect="1"/>
        </xdr:cNvPicPr>
      </xdr:nvPicPr>
      <xdr:blipFill>
        <a:blip xmlns:r="http://schemas.openxmlformats.org/officeDocument/2006/relationships" r:embed="rId3"/>
        <a:stretch>
          <a:fillRect/>
        </a:stretch>
      </xdr:blipFill>
      <xdr:spPr>
        <a:xfrm>
          <a:off x="4586288" y="1885951"/>
          <a:ext cx="4386262" cy="2200540"/>
        </a:xfrm>
        <a:prstGeom prst="rect">
          <a:avLst/>
        </a:prstGeom>
        <a:ln>
          <a:solidFill>
            <a:schemeClr val="accent1"/>
          </a:solidFill>
        </a:ln>
      </xdr:spPr>
    </xdr:pic>
    <xdr:clientData/>
  </xdr:twoCellAnchor>
  <xdr:twoCellAnchor editAs="oneCell">
    <xdr:from>
      <xdr:col>7</xdr:col>
      <xdr:colOff>42863</xdr:colOff>
      <xdr:row>0</xdr:row>
      <xdr:rowOff>52387</xdr:rowOff>
    </xdr:from>
    <xdr:to>
      <xdr:col>13</xdr:col>
      <xdr:colOff>557157</xdr:colOff>
      <xdr:row>10</xdr:row>
      <xdr:rowOff>19051</xdr:rowOff>
    </xdr:to>
    <xdr:pic>
      <xdr:nvPicPr>
        <xdr:cNvPr id="5" name="Picture 4">
          <a:extLst>
            <a:ext uri="{FF2B5EF4-FFF2-40B4-BE49-F238E27FC236}">
              <a16:creationId xmlns:a16="http://schemas.microsoft.com/office/drawing/2014/main" id="{CAD9938C-BF7B-4464-8A0D-DD8BC76BA2C8}"/>
            </a:ext>
          </a:extLst>
        </xdr:cNvPr>
        <xdr:cNvPicPr>
          <a:picLocks noChangeAspect="1"/>
        </xdr:cNvPicPr>
      </xdr:nvPicPr>
      <xdr:blipFill>
        <a:blip xmlns:r="http://schemas.openxmlformats.org/officeDocument/2006/relationships" r:embed="rId4"/>
        <a:stretch>
          <a:fillRect/>
        </a:stretch>
      </xdr:blipFill>
      <xdr:spPr>
        <a:xfrm>
          <a:off x="4576763" y="52387"/>
          <a:ext cx="4400494" cy="1776414"/>
        </a:xfrm>
        <a:prstGeom prst="rect">
          <a:avLst/>
        </a:prstGeom>
        <a:ln>
          <a:solidFill>
            <a:schemeClr val="accent1"/>
          </a:solid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42866</xdr:colOff>
      <xdr:row>0</xdr:row>
      <xdr:rowOff>42868</xdr:rowOff>
    </xdr:from>
    <xdr:to>
      <xdr:col>6</xdr:col>
      <xdr:colOff>612690</xdr:colOff>
      <xdr:row>17</xdr:row>
      <xdr:rowOff>166688</xdr:rowOff>
    </xdr:to>
    <xdr:pic>
      <xdr:nvPicPr>
        <xdr:cNvPr id="6" name="Picture 5">
          <a:extLst>
            <a:ext uri="{FF2B5EF4-FFF2-40B4-BE49-F238E27FC236}">
              <a16:creationId xmlns:a16="http://schemas.microsoft.com/office/drawing/2014/main" id="{88D2A568-9E81-D15A-D883-EA2E862D3B41}"/>
            </a:ext>
          </a:extLst>
        </xdr:cNvPr>
        <xdr:cNvPicPr>
          <a:picLocks noChangeAspect="1"/>
        </xdr:cNvPicPr>
      </xdr:nvPicPr>
      <xdr:blipFill>
        <a:blip xmlns:r="http://schemas.openxmlformats.org/officeDocument/2006/relationships" r:embed="rId1"/>
        <a:stretch>
          <a:fillRect/>
        </a:stretch>
      </xdr:blipFill>
      <xdr:spPr>
        <a:xfrm>
          <a:off x="42866" y="42868"/>
          <a:ext cx="4456024" cy="3200395"/>
        </a:xfrm>
        <a:prstGeom prst="rect">
          <a:avLst/>
        </a:prstGeom>
        <a:ln>
          <a:solidFill>
            <a:schemeClr val="accent1"/>
          </a:solidFill>
        </a:ln>
      </xdr:spPr>
    </xdr:pic>
    <xdr:clientData/>
  </xdr:twoCellAnchor>
  <xdr:twoCellAnchor editAs="oneCell">
    <xdr:from>
      <xdr:col>0</xdr:col>
      <xdr:colOff>42863</xdr:colOff>
      <xdr:row>18</xdr:row>
      <xdr:rowOff>42862</xdr:rowOff>
    </xdr:from>
    <xdr:to>
      <xdr:col>6</xdr:col>
      <xdr:colOff>609600</xdr:colOff>
      <xdr:row>26</xdr:row>
      <xdr:rowOff>33426</xdr:rowOff>
    </xdr:to>
    <xdr:pic>
      <xdr:nvPicPr>
        <xdr:cNvPr id="7" name="Picture 6">
          <a:extLst>
            <a:ext uri="{FF2B5EF4-FFF2-40B4-BE49-F238E27FC236}">
              <a16:creationId xmlns:a16="http://schemas.microsoft.com/office/drawing/2014/main" id="{B9EAF438-FA86-B40B-CCD5-0D7C0AF89392}"/>
            </a:ext>
          </a:extLst>
        </xdr:cNvPr>
        <xdr:cNvPicPr>
          <a:picLocks noChangeAspect="1"/>
        </xdr:cNvPicPr>
      </xdr:nvPicPr>
      <xdr:blipFill>
        <a:blip xmlns:r="http://schemas.openxmlformats.org/officeDocument/2006/relationships" r:embed="rId2"/>
        <a:stretch>
          <a:fillRect/>
        </a:stretch>
      </xdr:blipFill>
      <xdr:spPr>
        <a:xfrm>
          <a:off x="42863" y="3300412"/>
          <a:ext cx="4452937" cy="1438364"/>
        </a:xfrm>
        <a:prstGeom prst="rect">
          <a:avLst/>
        </a:prstGeom>
        <a:ln>
          <a:solidFill>
            <a:schemeClr val="accent1"/>
          </a:solidFill>
        </a:ln>
      </xdr:spPr>
    </xdr:pic>
    <xdr:clientData/>
  </xdr:twoCellAnchor>
  <xdr:twoCellAnchor editAs="oneCell">
    <xdr:from>
      <xdr:col>7</xdr:col>
      <xdr:colOff>42863</xdr:colOff>
      <xdr:row>0</xdr:row>
      <xdr:rowOff>33337</xdr:rowOff>
    </xdr:from>
    <xdr:to>
      <xdr:col>14</xdr:col>
      <xdr:colOff>614095</xdr:colOff>
      <xdr:row>31</xdr:row>
      <xdr:rowOff>66675</xdr:rowOff>
    </xdr:to>
    <xdr:pic>
      <xdr:nvPicPr>
        <xdr:cNvPr id="8" name="Picture 7">
          <a:extLst>
            <a:ext uri="{FF2B5EF4-FFF2-40B4-BE49-F238E27FC236}">
              <a16:creationId xmlns:a16="http://schemas.microsoft.com/office/drawing/2014/main" id="{ADBC41A5-6C7C-08C8-9FBC-2D6F2EE315BD}"/>
            </a:ext>
          </a:extLst>
        </xdr:cNvPr>
        <xdr:cNvPicPr>
          <a:picLocks noChangeAspect="1"/>
        </xdr:cNvPicPr>
      </xdr:nvPicPr>
      <xdr:blipFill>
        <a:blip xmlns:r="http://schemas.openxmlformats.org/officeDocument/2006/relationships" r:embed="rId3"/>
        <a:stretch>
          <a:fillRect/>
        </a:stretch>
      </xdr:blipFill>
      <xdr:spPr>
        <a:xfrm>
          <a:off x="4576763" y="33337"/>
          <a:ext cx="5105132" cy="5643563"/>
        </a:xfrm>
        <a:prstGeom prst="rect">
          <a:avLst/>
        </a:prstGeom>
        <a:ln>
          <a:solidFill>
            <a:schemeClr val="accent1"/>
          </a:solid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23813</xdr:colOff>
      <xdr:row>0</xdr:row>
      <xdr:rowOff>38100</xdr:rowOff>
    </xdr:from>
    <xdr:to>
      <xdr:col>6</xdr:col>
      <xdr:colOff>622782</xdr:colOff>
      <xdr:row>19</xdr:row>
      <xdr:rowOff>123825</xdr:rowOff>
    </xdr:to>
    <xdr:pic>
      <xdr:nvPicPr>
        <xdr:cNvPr id="6" name="Picture 5">
          <a:extLst>
            <a:ext uri="{FF2B5EF4-FFF2-40B4-BE49-F238E27FC236}">
              <a16:creationId xmlns:a16="http://schemas.microsoft.com/office/drawing/2014/main" id="{AE847469-E74B-453E-AB5F-6BD05E450B67}"/>
            </a:ext>
          </a:extLst>
        </xdr:cNvPr>
        <xdr:cNvPicPr>
          <a:picLocks noChangeAspect="1"/>
        </xdr:cNvPicPr>
      </xdr:nvPicPr>
      <xdr:blipFill>
        <a:blip xmlns:r="http://schemas.openxmlformats.org/officeDocument/2006/relationships" r:embed="rId1"/>
        <a:stretch>
          <a:fillRect/>
        </a:stretch>
      </xdr:blipFill>
      <xdr:spPr>
        <a:xfrm>
          <a:off x="23813" y="38100"/>
          <a:ext cx="4485169" cy="3524250"/>
        </a:xfrm>
        <a:prstGeom prst="rect">
          <a:avLst/>
        </a:prstGeom>
        <a:ln>
          <a:solidFill>
            <a:schemeClr val="accent1"/>
          </a:solidFill>
        </a:ln>
      </xdr:spPr>
    </xdr:pic>
    <xdr:clientData/>
  </xdr:twoCellAnchor>
  <xdr:twoCellAnchor editAs="oneCell">
    <xdr:from>
      <xdr:col>7</xdr:col>
      <xdr:colOff>14289</xdr:colOff>
      <xdr:row>0</xdr:row>
      <xdr:rowOff>42864</xdr:rowOff>
    </xdr:from>
    <xdr:to>
      <xdr:col>13</xdr:col>
      <xdr:colOff>607370</xdr:colOff>
      <xdr:row>34</xdr:row>
      <xdr:rowOff>28576</xdr:rowOff>
    </xdr:to>
    <xdr:pic>
      <xdr:nvPicPr>
        <xdr:cNvPr id="7" name="Picture 6">
          <a:extLst>
            <a:ext uri="{FF2B5EF4-FFF2-40B4-BE49-F238E27FC236}">
              <a16:creationId xmlns:a16="http://schemas.microsoft.com/office/drawing/2014/main" id="{9B7B6E00-9BA9-4322-B520-B712EABE149A}"/>
            </a:ext>
          </a:extLst>
        </xdr:cNvPr>
        <xdr:cNvPicPr>
          <a:picLocks noChangeAspect="1"/>
        </xdr:cNvPicPr>
      </xdr:nvPicPr>
      <xdr:blipFill>
        <a:blip xmlns:r="http://schemas.openxmlformats.org/officeDocument/2006/relationships" r:embed="rId2"/>
        <a:stretch>
          <a:fillRect/>
        </a:stretch>
      </xdr:blipFill>
      <xdr:spPr>
        <a:xfrm>
          <a:off x="4548189" y="42864"/>
          <a:ext cx="4479281" cy="6138862"/>
        </a:xfrm>
        <a:prstGeom prst="rect">
          <a:avLst/>
        </a:prstGeom>
        <a:ln>
          <a:solidFill>
            <a:schemeClr val="accent1"/>
          </a:solidFill>
        </a:ln>
      </xdr:spPr>
    </xdr:pic>
    <xdr:clientData/>
  </xdr:twoCellAnchor>
  <xdr:twoCellAnchor editAs="oneCell">
    <xdr:from>
      <xdr:col>14</xdr:col>
      <xdr:colOff>38100</xdr:colOff>
      <xdr:row>0</xdr:row>
      <xdr:rowOff>42863</xdr:rowOff>
    </xdr:from>
    <xdr:to>
      <xdr:col>20</xdr:col>
      <xdr:colOff>608086</xdr:colOff>
      <xdr:row>25</xdr:row>
      <xdr:rowOff>109538</xdr:rowOff>
    </xdr:to>
    <xdr:pic>
      <xdr:nvPicPr>
        <xdr:cNvPr id="8" name="Picture 7">
          <a:extLst>
            <a:ext uri="{FF2B5EF4-FFF2-40B4-BE49-F238E27FC236}">
              <a16:creationId xmlns:a16="http://schemas.microsoft.com/office/drawing/2014/main" id="{24C3E102-E65B-4F58-9E27-BF0EF7E27D07}"/>
            </a:ext>
          </a:extLst>
        </xdr:cNvPr>
        <xdr:cNvPicPr>
          <a:picLocks noChangeAspect="1"/>
        </xdr:cNvPicPr>
      </xdr:nvPicPr>
      <xdr:blipFill>
        <a:blip xmlns:r="http://schemas.openxmlformats.org/officeDocument/2006/relationships" r:embed="rId3"/>
        <a:stretch>
          <a:fillRect/>
        </a:stretch>
      </xdr:blipFill>
      <xdr:spPr>
        <a:xfrm>
          <a:off x="9105900" y="42863"/>
          <a:ext cx="4456186" cy="4591050"/>
        </a:xfrm>
        <a:prstGeom prst="rect">
          <a:avLst/>
        </a:prstGeom>
        <a:ln>
          <a:solidFill>
            <a:schemeClr val="accent1"/>
          </a:solid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57150</xdr:colOff>
      <xdr:row>0</xdr:row>
      <xdr:rowOff>24460</xdr:rowOff>
    </xdr:from>
    <xdr:to>
      <xdr:col>7</xdr:col>
      <xdr:colOff>541847</xdr:colOff>
      <xdr:row>16</xdr:row>
      <xdr:rowOff>85726</xdr:rowOff>
    </xdr:to>
    <xdr:pic>
      <xdr:nvPicPr>
        <xdr:cNvPr id="2" name="Picture 1">
          <a:extLst>
            <a:ext uri="{FF2B5EF4-FFF2-40B4-BE49-F238E27FC236}">
              <a16:creationId xmlns:a16="http://schemas.microsoft.com/office/drawing/2014/main" id="{3B235B24-32E0-BD86-0115-ADD5910B77F2}"/>
            </a:ext>
          </a:extLst>
        </xdr:cNvPr>
        <xdr:cNvPicPr>
          <a:picLocks noChangeAspect="1"/>
        </xdr:cNvPicPr>
      </xdr:nvPicPr>
      <xdr:blipFill>
        <a:blip xmlns:r="http://schemas.openxmlformats.org/officeDocument/2006/relationships" r:embed="rId1"/>
        <a:stretch>
          <a:fillRect/>
        </a:stretch>
      </xdr:blipFill>
      <xdr:spPr>
        <a:xfrm>
          <a:off x="57150" y="24460"/>
          <a:ext cx="4751897" cy="3109266"/>
        </a:xfrm>
        <a:prstGeom prst="rect">
          <a:avLst/>
        </a:prstGeom>
        <a:ln>
          <a:solidFill>
            <a:schemeClr val="accent1"/>
          </a:solidFill>
        </a:ln>
      </xdr:spPr>
    </xdr:pic>
    <xdr:clientData/>
  </xdr:twoCellAnchor>
  <xdr:twoCellAnchor editAs="oneCell">
    <xdr:from>
      <xdr:col>8</xdr:col>
      <xdr:colOff>9525</xdr:colOff>
      <xdr:row>0</xdr:row>
      <xdr:rowOff>50120</xdr:rowOff>
    </xdr:from>
    <xdr:to>
      <xdr:col>15</xdr:col>
      <xdr:colOff>590550</xdr:colOff>
      <xdr:row>11</xdr:row>
      <xdr:rowOff>64908</xdr:rowOff>
    </xdr:to>
    <xdr:pic>
      <xdr:nvPicPr>
        <xdr:cNvPr id="3" name="Picture 2">
          <a:extLst>
            <a:ext uri="{FF2B5EF4-FFF2-40B4-BE49-F238E27FC236}">
              <a16:creationId xmlns:a16="http://schemas.microsoft.com/office/drawing/2014/main" id="{5AF142F1-F528-5F13-530A-94B2EB31B47A}"/>
            </a:ext>
          </a:extLst>
        </xdr:cNvPr>
        <xdr:cNvPicPr>
          <a:picLocks noChangeAspect="1"/>
        </xdr:cNvPicPr>
      </xdr:nvPicPr>
      <xdr:blipFill>
        <a:blip xmlns:r="http://schemas.openxmlformats.org/officeDocument/2006/relationships" r:embed="rId2"/>
        <a:stretch>
          <a:fillRect/>
        </a:stretch>
      </xdr:blipFill>
      <xdr:spPr>
        <a:xfrm>
          <a:off x="4886325" y="50120"/>
          <a:ext cx="4848225" cy="2110288"/>
        </a:xfrm>
        <a:prstGeom prst="rect">
          <a:avLst/>
        </a:prstGeom>
        <a:ln>
          <a:solidFill>
            <a:schemeClr val="accent1"/>
          </a:solidFill>
        </a:ln>
      </xdr:spPr>
    </xdr:pic>
    <xdr:clientData/>
  </xdr:twoCellAnchor>
  <xdr:twoCellAnchor editAs="oneCell">
    <xdr:from>
      <xdr:col>8</xdr:col>
      <xdr:colOff>9525</xdr:colOff>
      <xdr:row>11</xdr:row>
      <xdr:rowOff>105846</xdr:rowOff>
    </xdr:from>
    <xdr:to>
      <xdr:col>15</xdr:col>
      <xdr:colOff>582632</xdr:colOff>
      <xdr:row>26</xdr:row>
      <xdr:rowOff>123825</xdr:rowOff>
    </xdr:to>
    <xdr:pic>
      <xdr:nvPicPr>
        <xdr:cNvPr id="4" name="Picture 3">
          <a:extLst>
            <a:ext uri="{FF2B5EF4-FFF2-40B4-BE49-F238E27FC236}">
              <a16:creationId xmlns:a16="http://schemas.microsoft.com/office/drawing/2014/main" id="{81C83561-FE51-B12F-DFDA-CC181579173C}"/>
            </a:ext>
          </a:extLst>
        </xdr:cNvPr>
        <xdr:cNvPicPr>
          <a:picLocks noChangeAspect="1"/>
        </xdr:cNvPicPr>
      </xdr:nvPicPr>
      <xdr:blipFill>
        <a:blip xmlns:r="http://schemas.openxmlformats.org/officeDocument/2006/relationships" r:embed="rId3"/>
        <a:stretch>
          <a:fillRect/>
        </a:stretch>
      </xdr:blipFill>
      <xdr:spPr>
        <a:xfrm>
          <a:off x="4886325" y="2201346"/>
          <a:ext cx="4840307" cy="2875479"/>
        </a:xfrm>
        <a:prstGeom prst="rect">
          <a:avLst/>
        </a:prstGeom>
        <a:ln>
          <a:solidFill>
            <a:schemeClr val="accent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ketcausoft.com/thuvien/posts/to-hop-tai-trong-dung-trong-tinh-toan-trang-thai-gioi-han-2-ttgh2"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ketcausoft.com/thuvien/posts/to-hop-tai-trong-dung-trong-tinh-toan-trang-thai-gioi-han-2-ttgh2"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ketcausoft.com/thuvien/posts/to-hop-tai-trong-dung-trong-tinh-toan-trang-thai-gioi-han-2-ttgh2"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0024D-2425-4EAD-8683-4C3B36193915}">
  <dimension ref="A1:Q70"/>
  <sheetViews>
    <sheetView zoomScaleNormal="100" workbookViewId="0">
      <pane ySplit="9" topLeftCell="A43" activePane="bottomLeft" state="frozen"/>
      <selection pane="bottomLeft" activeCell="A53" sqref="A53:L53"/>
    </sheetView>
  </sheetViews>
  <sheetFormatPr defaultColWidth="9" defaultRowHeight="18" customHeight="1" x14ac:dyDescent="0.45"/>
  <cols>
    <col min="1" max="1" width="6" style="1" customWidth="1"/>
    <col min="2" max="2" width="12.73046875" style="1" customWidth="1"/>
    <col min="3" max="3" width="8.73046875" style="6" customWidth="1"/>
    <col min="4" max="17" width="8.86328125" style="1" customWidth="1"/>
    <col min="18" max="16384" width="9" style="1"/>
  </cols>
  <sheetData>
    <row r="1" spans="1:17" s="21" customFormat="1" ht="25.15" customHeight="1" x14ac:dyDescent="0.45">
      <c r="A1" s="105" t="s">
        <v>73</v>
      </c>
      <c r="B1" s="106"/>
      <c r="C1" s="106"/>
      <c r="D1" s="106"/>
      <c r="E1" s="106"/>
      <c r="F1" s="106"/>
      <c r="G1" s="106"/>
      <c r="H1" s="106"/>
      <c r="I1" s="106"/>
      <c r="J1" s="106"/>
      <c r="K1" s="106"/>
      <c r="L1" s="106"/>
      <c r="M1" s="106"/>
      <c r="N1" s="106"/>
      <c r="O1" s="106"/>
      <c r="P1" s="106"/>
      <c r="Q1" s="107"/>
    </row>
    <row r="2" spans="1:17" ht="18" customHeight="1" x14ac:dyDescent="0.45">
      <c r="A2" s="77" t="s">
        <v>72</v>
      </c>
      <c r="B2" s="30"/>
      <c r="C2" s="31"/>
      <c r="D2" s="30"/>
      <c r="E2" s="30"/>
      <c r="F2" s="30"/>
      <c r="G2" s="30"/>
      <c r="H2" s="30"/>
      <c r="I2" s="30"/>
      <c r="J2" s="30"/>
      <c r="K2" s="30"/>
      <c r="L2" s="30"/>
      <c r="M2" s="30"/>
      <c r="N2" s="30"/>
      <c r="O2" s="30"/>
      <c r="P2" s="30"/>
      <c r="Q2" s="32"/>
    </row>
    <row r="3" spans="1:17" ht="18" customHeight="1" x14ac:dyDescent="0.45">
      <c r="A3" s="26" t="s">
        <v>133</v>
      </c>
      <c r="B3" s="24"/>
      <c r="C3" s="23"/>
      <c r="D3" s="78" t="s">
        <v>131</v>
      </c>
      <c r="E3" s="23" t="s">
        <v>38</v>
      </c>
      <c r="F3" s="23"/>
      <c r="G3" s="23"/>
      <c r="H3" s="23"/>
      <c r="I3" s="23" t="s">
        <v>82</v>
      </c>
      <c r="J3" s="23"/>
      <c r="K3" s="23"/>
      <c r="L3" s="23"/>
      <c r="M3" s="23"/>
      <c r="N3" s="23"/>
      <c r="O3" s="23"/>
      <c r="P3" s="23"/>
      <c r="Q3" s="25"/>
    </row>
    <row r="4" spans="1:17" ht="18" customHeight="1" x14ac:dyDescent="0.45">
      <c r="A4" s="26" t="s">
        <v>31</v>
      </c>
      <c r="B4" s="24"/>
      <c r="C4" s="23"/>
      <c r="D4" s="79">
        <f>IF(D3="C1",0.87,IF(D3="C2",1,IF(D3="C3",1.15)))</f>
        <v>1</v>
      </c>
      <c r="E4" s="23" t="s">
        <v>34</v>
      </c>
      <c r="F4" s="23"/>
      <c r="G4" s="23"/>
      <c r="H4" s="23"/>
      <c r="I4" s="23" t="s">
        <v>82</v>
      </c>
      <c r="J4" s="23"/>
      <c r="K4" s="23"/>
      <c r="L4" s="23" t="s">
        <v>134</v>
      </c>
      <c r="M4" s="23"/>
      <c r="N4" s="23"/>
      <c r="O4" s="23"/>
      <c r="P4" s="23" t="s">
        <v>83</v>
      </c>
      <c r="Q4" s="25"/>
    </row>
    <row r="5" spans="1:17" ht="18" customHeight="1" x14ac:dyDescent="0.45">
      <c r="A5" s="26" t="s">
        <v>132</v>
      </c>
      <c r="B5" s="24"/>
      <c r="C5" s="23"/>
      <c r="D5" s="80">
        <v>1.1499999999999999</v>
      </c>
      <c r="E5" s="23" t="s">
        <v>70</v>
      </c>
      <c r="F5" s="23"/>
      <c r="G5" s="23"/>
      <c r="H5" s="23"/>
      <c r="I5" s="23" t="s">
        <v>83</v>
      </c>
      <c r="J5" s="23"/>
      <c r="K5" s="23"/>
      <c r="L5" s="23" t="s">
        <v>87</v>
      </c>
      <c r="M5" s="23"/>
      <c r="N5" s="23"/>
      <c r="O5" s="23"/>
      <c r="P5" s="23" t="s">
        <v>83</v>
      </c>
      <c r="Q5" s="25"/>
    </row>
    <row r="6" spans="1:17" ht="18" customHeight="1" x14ac:dyDescent="0.45">
      <c r="A6" s="26" t="s">
        <v>130</v>
      </c>
      <c r="B6" s="24"/>
      <c r="C6" s="23"/>
      <c r="D6" s="80">
        <v>1.2</v>
      </c>
      <c r="E6" s="23" t="s">
        <v>71</v>
      </c>
      <c r="F6" s="23"/>
      <c r="G6" s="23"/>
      <c r="H6" s="23"/>
      <c r="I6" s="23" t="s">
        <v>83</v>
      </c>
      <c r="J6" s="23"/>
      <c r="K6" s="23"/>
      <c r="L6" s="23" t="s">
        <v>88</v>
      </c>
      <c r="M6" s="23"/>
      <c r="N6" s="23"/>
      <c r="O6" s="23"/>
      <c r="P6" s="23" t="s">
        <v>124</v>
      </c>
      <c r="Q6" s="25"/>
    </row>
    <row r="7" spans="1:17" ht="18" customHeight="1" x14ac:dyDescent="0.45">
      <c r="A7" s="26"/>
      <c r="B7" s="24"/>
      <c r="C7" s="23"/>
      <c r="D7" s="23"/>
      <c r="E7" s="75" t="s">
        <v>84</v>
      </c>
      <c r="F7" s="75"/>
      <c r="G7" s="75"/>
      <c r="H7" s="75"/>
      <c r="I7" s="76" t="s">
        <v>85</v>
      </c>
      <c r="J7" s="75"/>
      <c r="K7" s="76"/>
      <c r="L7" s="75" t="s">
        <v>39</v>
      </c>
      <c r="M7" s="75"/>
      <c r="N7" s="76"/>
      <c r="O7" s="75"/>
      <c r="P7" s="76" t="s">
        <v>124</v>
      </c>
      <c r="Q7" s="37"/>
    </row>
    <row r="8" spans="1:17" ht="10.15" customHeight="1" x14ac:dyDescent="0.45">
      <c r="A8" s="53"/>
      <c r="B8" s="54"/>
      <c r="C8" s="54"/>
      <c r="D8" s="54"/>
      <c r="E8" s="54"/>
      <c r="F8" s="54"/>
      <c r="G8" s="54"/>
      <c r="H8" s="54"/>
      <c r="I8" s="54"/>
      <c r="J8" s="54"/>
      <c r="K8" s="54"/>
      <c r="L8" s="54"/>
      <c r="M8" s="54"/>
      <c r="N8" s="54"/>
      <c r="O8" s="54"/>
      <c r="P8" s="34"/>
      <c r="Q8" s="36"/>
    </row>
    <row r="9" spans="1:17" ht="18" customHeight="1" x14ac:dyDescent="0.45">
      <c r="A9" s="44" t="s">
        <v>24</v>
      </c>
      <c r="B9" s="103" t="s">
        <v>23</v>
      </c>
      <c r="C9" s="104"/>
      <c r="D9" s="44" t="s">
        <v>0</v>
      </c>
      <c r="E9" s="44" t="s">
        <v>27</v>
      </c>
      <c r="F9" s="44" t="s">
        <v>28</v>
      </c>
      <c r="G9" s="44" t="s">
        <v>81</v>
      </c>
      <c r="H9" s="44" t="s">
        <v>37</v>
      </c>
      <c r="I9" s="44" t="s">
        <v>69</v>
      </c>
      <c r="J9" s="44" t="s">
        <v>35</v>
      </c>
      <c r="K9" s="44" t="s">
        <v>1</v>
      </c>
      <c r="L9" s="44" t="s">
        <v>2</v>
      </c>
      <c r="M9" s="44" t="s">
        <v>40</v>
      </c>
      <c r="N9" s="44" t="s">
        <v>4</v>
      </c>
      <c r="O9" s="44" t="s">
        <v>5</v>
      </c>
      <c r="P9" s="44" t="s">
        <v>79</v>
      </c>
      <c r="Q9" s="44" t="s">
        <v>80</v>
      </c>
    </row>
    <row r="10" spans="1:17" ht="18" customHeight="1" x14ac:dyDescent="0.45">
      <c r="A10" s="18">
        <v>1</v>
      </c>
      <c r="B10" s="95" t="s">
        <v>41</v>
      </c>
      <c r="C10" s="96"/>
      <c r="D10" s="43">
        <f t="shared" ref="D10:D22" si="0">$D$4*1.1</f>
        <v>1.1000000000000001</v>
      </c>
      <c r="E10" s="43">
        <f t="shared" ref="E10:E22" si="1">$D$4*$D$5</f>
        <v>1.1499999999999999</v>
      </c>
      <c r="F10" s="43">
        <f t="shared" ref="F10:F22" si="2">$D$4*$D$6</f>
        <v>1.2</v>
      </c>
      <c r="G10" s="43">
        <f t="shared" ref="G10:G22" si="3">$D$4*1.2</f>
        <v>1.2</v>
      </c>
      <c r="H10" s="43">
        <f>$D$4*1.3</f>
        <v>1.3</v>
      </c>
      <c r="I10" s="43">
        <f>$D$4*1.3</f>
        <v>1.3</v>
      </c>
      <c r="J10" s="43">
        <f>$D$4*1.2</f>
        <v>1.2</v>
      </c>
      <c r="K10" s="43"/>
      <c r="L10" s="43"/>
      <c r="M10" s="18"/>
      <c r="N10" s="18"/>
      <c r="O10" s="18"/>
      <c r="P10" s="18"/>
      <c r="Q10" s="18"/>
    </row>
    <row r="11" spans="1:17" ht="18" customHeight="1" x14ac:dyDescent="0.45">
      <c r="A11" s="18">
        <f>A10+1</f>
        <v>2</v>
      </c>
      <c r="B11" s="95" t="s">
        <v>42</v>
      </c>
      <c r="C11" s="96"/>
      <c r="D11" s="43">
        <f t="shared" si="0"/>
        <v>1.1000000000000001</v>
      </c>
      <c r="E11" s="43">
        <f t="shared" si="1"/>
        <v>1.1499999999999999</v>
      </c>
      <c r="F11" s="43">
        <f t="shared" si="2"/>
        <v>1.2</v>
      </c>
      <c r="G11" s="43">
        <f t="shared" si="3"/>
        <v>1.2</v>
      </c>
      <c r="H11" s="43"/>
      <c r="I11" s="43"/>
      <c r="J11" s="43"/>
      <c r="K11" s="43">
        <f>$D$4*2.1</f>
        <v>2.1</v>
      </c>
      <c r="L11" s="43"/>
      <c r="M11" s="18"/>
      <c r="N11" s="18"/>
      <c r="O11" s="18"/>
      <c r="P11" s="18"/>
      <c r="Q11" s="18"/>
    </row>
    <row r="12" spans="1:17" ht="18" customHeight="1" x14ac:dyDescent="0.45">
      <c r="A12" s="18">
        <f t="shared" ref="A12:A56" si="4">A11+1</f>
        <v>3</v>
      </c>
      <c r="B12" s="95" t="s">
        <v>43</v>
      </c>
      <c r="C12" s="96"/>
      <c r="D12" s="43">
        <f t="shared" si="0"/>
        <v>1.1000000000000001</v>
      </c>
      <c r="E12" s="43">
        <f t="shared" si="1"/>
        <v>1.1499999999999999</v>
      </c>
      <c r="F12" s="43">
        <f t="shared" si="2"/>
        <v>1.2</v>
      </c>
      <c r="G12" s="43">
        <f t="shared" si="3"/>
        <v>1.2</v>
      </c>
      <c r="H12" s="43"/>
      <c r="I12" s="43"/>
      <c r="J12" s="43"/>
      <c r="K12" s="43">
        <f>$D$4*-2.1</f>
        <v>-2.1</v>
      </c>
      <c r="L12" s="43"/>
      <c r="M12" s="18"/>
      <c r="N12" s="18"/>
      <c r="O12" s="18"/>
      <c r="P12" s="18"/>
      <c r="Q12" s="18"/>
    </row>
    <row r="13" spans="1:17" ht="18" customHeight="1" x14ac:dyDescent="0.45">
      <c r="A13" s="18">
        <f t="shared" si="4"/>
        <v>4</v>
      </c>
      <c r="B13" s="95" t="s">
        <v>44</v>
      </c>
      <c r="C13" s="96"/>
      <c r="D13" s="43">
        <f t="shared" si="0"/>
        <v>1.1000000000000001</v>
      </c>
      <c r="E13" s="43">
        <f t="shared" si="1"/>
        <v>1.1499999999999999</v>
      </c>
      <c r="F13" s="43">
        <f t="shared" si="2"/>
        <v>1.2</v>
      </c>
      <c r="G13" s="43">
        <f t="shared" si="3"/>
        <v>1.2</v>
      </c>
      <c r="H13" s="43"/>
      <c r="I13" s="43"/>
      <c r="J13" s="43"/>
      <c r="K13" s="43"/>
      <c r="L13" s="43">
        <f>$D$4*2.1</f>
        <v>2.1</v>
      </c>
      <c r="M13" s="18"/>
      <c r="N13" s="18"/>
      <c r="O13" s="18"/>
      <c r="P13" s="18"/>
      <c r="Q13" s="18"/>
    </row>
    <row r="14" spans="1:17" ht="18" customHeight="1" x14ac:dyDescent="0.45">
      <c r="A14" s="18">
        <f t="shared" si="4"/>
        <v>5</v>
      </c>
      <c r="B14" s="95" t="s">
        <v>45</v>
      </c>
      <c r="C14" s="96"/>
      <c r="D14" s="43">
        <f t="shared" si="0"/>
        <v>1.1000000000000001</v>
      </c>
      <c r="E14" s="43">
        <f t="shared" si="1"/>
        <v>1.1499999999999999</v>
      </c>
      <c r="F14" s="43">
        <f t="shared" si="2"/>
        <v>1.2</v>
      </c>
      <c r="G14" s="43">
        <f t="shared" si="3"/>
        <v>1.2</v>
      </c>
      <c r="H14" s="43"/>
      <c r="I14" s="43"/>
      <c r="J14" s="43"/>
      <c r="K14" s="43"/>
      <c r="L14" s="43">
        <f>$D$4*-2.1</f>
        <v>-2.1</v>
      </c>
      <c r="M14" s="18"/>
      <c r="N14" s="18"/>
      <c r="O14" s="18"/>
      <c r="P14" s="18"/>
      <c r="Q14" s="18"/>
    </row>
    <row r="15" spans="1:17" ht="18" customHeight="1" x14ac:dyDescent="0.45">
      <c r="A15" s="18">
        <f t="shared" si="4"/>
        <v>6</v>
      </c>
      <c r="B15" s="95" t="s">
        <v>46</v>
      </c>
      <c r="C15" s="96"/>
      <c r="D15" s="43">
        <f t="shared" si="0"/>
        <v>1.1000000000000001</v>
      </c>
      <c r="E15" s="43">
        <f t="shared" si="1"/>
        <v>1.1499999999999999</v>
      </c>
      <c r="F15" s="43">
        <f t="shared" si="2"/>
        <v>1.2</v>
      </c>
      <c r="G15" s="43">
        <f t="shared" si="3"/>
        <v>1.2</v>
      </c>
      <c r="H15" s="43">
        <f t="shared" ref="H15:I18" si="5">$D$4*1.3</f>
        <v>1.3</v>
      </c>
      <c r="I15" s="43">
        <f t="shared" si="5"/>
        <v>1.3</v>
      </c>
      <c r="J15" s="43">
        <f>$D$4*1.2</f>
        <v>1.2</v>
      </c>
      <c r="K15" s="43">
        <f>$D$4*2.1*0.9</f>
        <v>1.8900000000000001</v>
      </c>
      <c r="L15" s="43"/>
      <c r="M15" s="18"/>
      <c r="N15" s="18"/>
      <c r="O15" s="18"/>
      <c r="P15" s="18"/>
      <c r="Q15" s="18"/>
    </row>
    <row r="16" spans="1:17" ht="18" customHeight="1" x14ac:dyDescent="0.45">
      <c r="A16" s="18">
        <f t="shared" si="4"/>
        <v>7</v>
      </c>
      <c r="B16" s="95" t="s">
        <v>47</v>
      </c>
      <c r="C16" s="96"/>
      <c r="D16" s="43">
        <f t="shared" si="0"/>
        <v>1.1000000000000001</v>
      </c>
      <c r="E16" s="43">
        <f t="shared" si="1"/>
        <v>1.1499999999999999</v>
      </c>
      <c r="F16" s="43">
        <f t="shared" si="2"/>
        <v>1.2</v>
      </c>
      <c r="G16" s="43">
        <f t="shared" si="3"/>
        <v>1.2</v>
      </c>
      <c r="H16" s="43">
        <f t="shared" si="5"/>
        <v>1.3</v>
      </c>
      <c r="I16" s="43">
        <f t="shared" si="5"/>
        <v>1.3</v>
      </c>
      <c r="J16" s="43">
        <f>$D$4*1.2</f>
        <v>1.2</v>
      </c>
      <c r="K16" s="43">
        <f>$D$4*-2.1*0.9</f>
        <v>-1.8900000000000001</v>
      </c>
      <c r="L16" s="43"/>
      <c r="M16" s="18"/>
      <c r="N16" s="18"/>
      <c r="O16" s="18"/>
      <c r="P16" s="18"/>
      <c r="Q16" s="18"/>
    </row>
    <row r="17" spans="1:17" ht="18" customHeight="1" x14ac:dyDescent="0.45">
      <c r="A17" s="18">
        <f t="shared" si="4"/>
        <v>8</v>
      </c>
      <c r="B17" s="95" t="s">
        <v>48</v>
      </c>
      <c r="C17" s="96"/>
      <c r="D17" s="43">
        <f t="shared" si="0"/>
        <v>1.1000000000000001</v>
      </c>
      <c r="E17" s="43">
        <f t="shared" si="1"/>
        <v>1.1499999999999999</v>
      </c>
      <c r="F17" s="43">
        <f t="shared" si="2"/>
        <v>1.2</v>
      </c>
      <c r="G17" s="43">
        <f t="shared" si="3"/>
        <v>1.2</v>
      </c>
      <c r="H17" s="43">
        <f t="shared" si="5"/>
        <v>1.3</v>
      </c>
      <c r="I17" s="43">
        <f t="shared" si="5"/>
        <v>1.3</v>
      </c>
      <c r="J17" s="43">
        <f>$D$4*1.2</f>
        <v>1.2</v>
      </c>
      <c r="K17" s="43"/>
      <c r="L17" s="43">
        <f>$D$4*2.1*0.9</f>
        <v>1.8900000000000001</v>
      </c>
      <c r="M17" s="18"/>
      <c r="N17" s="18"/>
      <c r="O17" s="18"/>
      <c r="P17" s="18"/>
      <c r="Q17" s="18"/>
    </row>
    <row r="18" spans="1:17" ht="18" customHeight="1" x14ac:dyDescent="0.45">
      <c r="A18" s="18">
        <f t="shared" si="4"/>
        <v>9</v>
      </c>
      <c r="B18" s="95" t="s">
        <v>49</v>
      </c>
      <c r="C18" s="96"/>
      <c r="D18" s="43">
        <f t="shared" si="0"/>
        <v>1.1000000000000001</v>
      </c>
      <c r="E18" s="43">
        <f t="shared" si="1"/>
        <v>1.1499999999999999</v>
      </c>
      <c r="F18" s="43">
        <f t="shared" si="2"/>
        <v>1.2</v>
      </c>
      <c r="G18" s="43">
        <f t="shared" si="3"/>
        <v>1.2</v>
      </c>
      <c r="H18" s="43">
        <f t="shared" si="5"/>
        <v>1.3</v>
      </c>
      <c r="I18" s="43">
        <f t="shared" si="5"/>
        <v>1.3</v>
      </c>
      <c r="J18" s="43">
        <f>$D$4*1.2</f>
        <v>1.2</v>
      </c>
      <c r="K18" s="43"/>
      <c r="L18" s="43">
        <f>$D$4*-2.1*0.9</f>
        <v>-1.8900000000000001</v>
      </c>
      <c r="M18" s="18"/>
      <c r="N18" s="18"/>
      <c r="O18" s="18"/>
      <c r="P18" s="18"/>
      <c r="Q18" s="18"/>
    </row>
    <row r="19" spans="1:17" ht="18" customHeight="1" x14ac:dyDescent="0.45">
      <c r="A19" s="18">
        <f t="shared" si="4"/>
        <v>10</v>
      </c>
      <c r="B19" s="95" t="s">
        <v>50</v>
      </c>
      <c r="C19" s="96"/>
      <c r="D19" s="43">
        <f t="shared" si="0"/>
        <v>1.1000000000000001</v>
      </c>
      <c r="E19" s="43">
        <f t="shared" si="1"/>
        <v>1.1499999999999999</v>
      </c>
      <c r="F19" s="43">
        <f t="shared" si="2"/>
        <v>1.2</v>
      </c>
      <c r="G19" s="43">
        <f t="shared" si="3"/>
        <v>1.2</v>
      </c>
      <c r="H19" s="43">
        <f t="shared" ref="H19:I22" si="6">$D$4*1.3*0.9</f>
        <v>1.1700000000000002</v>
      </c>
      <c r="I19" s="43">
        <f t="shared" si="6"/>
        <v>1.1700000000000002</v>
      </c>
      <c r="J19" s="43">
        <f>$D$4*1.2*0.9</f>
        <v>1.08</v>
      </c>
      <c r="K19" s="43">
        <f>$D$4*2.1</f>
        <v>2.1</v>
      </c>
      <c r="L19" s="43"/>
      <c r="M19" s="18"/>
      <c r="N19" s="18"/>
      <c r="O19" s="18"/>
      <c r="P19" s="18"/>
      <c r="Q19" s="18"/>
    </row>
    <row r="20" spans="1:17" ht="18" customHeight="1" x14ac:dyDescent="0.45">
      <c r="A20" s="18">
        <f t="shared" si="4"/>
        <v>11</v>
      </c>
      <c r="B20" s="95" t="s">
        <v>51</v>
      </c>
      <c r="C20" s="96"/>
      <c r="D20" s="43">
        <f t="shared" si="0"/>
        <v>1.1000000000000001</v>
      </c>
      <c r="E20" s="43">
        <f t="shared" si="1"/>
        <v>1.1499999999999999</v>
      </c>
      <c r="F20" s="43">
        <f t="shared" si="2"/>
        <v>1.2</v>
      </c>
      <c r="G20" s="43">
        <f t="shared" si="3"/>
        <v>1.2</v>
      </c>
      <c r="H20" s="43">
        <f t="shared" si="6"/>
        <v>1.1700000000000002</v>
      </c>
      <c r="I20" s="43">
        <f t="shared" si="6"/>
        <v>1.1700000000000002</v>
      </c>
      <c r="J20" s="43">
        <f>$D$4*1.2*0.9</f>
        <v>1.08</v>
      </c>
      <c r="K20" s="43">
        <f>$D$4*-2.1</f>
        <v>-2.1</v>
      </c>
      <c r="L20" s="43"/>
      <c r="M20" s="18"/>
      <c r="N20" s="18"/>
      <c r="O20" s="18"/>
      <c r="P20" s="18"/>
      <c r="Q20" s="18"/>
    </row>
    <row r="21" spans="1:17" ht="18" customHeight="1" x14ac:dyDescent="0.45">
      <c r="A21" s="18">
        <f t="shared" si="4"/>
        <v>12</v>
      </c>
      <c r="B21" s="95" t="s">
        <v>52</v>
      </c>
      <c r="C21" s="96"/>
      <c r="D21" s="43">
        <f t="shared" si="0"/>
        <v>1.1000000000000001</v>
      </c>
      <c r="E21" s="43">
        <f t="shared" si="1"/>
        <v>1.1499999999999999</v>
      </c>
      <c r="F21" s="43">
        <f t="shared" si="2"/>
        <v>1.2</v>
      </c>
      <c r="G21" s="43">
        <f t="shared" si="3"/>
        <v>1.2</v>
      </c>
      <c r="H21" s="43">
        <f t="shared" si="6"/>
        <v>1.1700000000000002</v>
      </c>
      <c r="I21" s="43">
        <f t="shared" si="6"/>
        <v>1.1700000000000002</v>
      </c>
      <c r="J21" s="43">
        <f>$D$4*1.2*0.9</f>
        <v>1.08</v>
      </c>
      <c r="K21" s="43"/>
      <c r="L21" s="43">
        <f>$D$4*2.1</f>
        <v>2.1</v>
      </c>
      <c r="M21" s="18"/>
      <c r="N21" s="18"/>
      <c r="O21" s="18"/>
      <c r="P21" s="18"/>
      <c r="Q21" s="18"/>
    </row>
    <row r="22" spans="1:17" ht="18" customHeight="1" x14ac:dyDescent="0.45">
      <c r="A22" s="18">
        <f t="shared" si="4"/>
        <v>13</v>
      </c>
      <c r="B22" s="95" t="s">
        <v>53</v>
      </c>
      <c r="C22" s="96"/>
      <c r="D22" s="43">
        <f t="shared" si="0"/>
        <v>1.1000000000000001</v>
      </c>
      <c r="E22" s="43">
        <f t="shared" si="1"/>
        <v>1.1499999999999999</v>
      </c>
      <c r="F22" s="43">
        <f t="shared" si="2"/>
        <v>1.2</v>
      </c>
      <c r="G22" s="43">
        <f t="shared" si="3"/>
        <v>1.2</v>
      </c>
      <c r="H22" s="43">
        <f t="shared" si="6"/>
        <v>1.1700000000000002</v>
      </c>
      <c r="I22" s="43">
        <f t="shared" si="6"/>
        <v>1.1700000000000002</v>
      </c>
      <c r="J22" s="43">
        <f>$D$4*1.2*0.9</f>
        <v>1.08</v>
      </c>
      <c r="K22" s="43"/>
      <c r="L22" s="43">
        <f>$D$4*-2.1</f>
        <v>-2.1</v>
      </c>
      <c r="M22" s="18"/>
      <c r="N22" s="18"/>
      <c r="O22" s="18"/>
      <c r="P22" s="18"/>
      <c r="Q22" s="18"/>
    </row>
    <row r="23" spans="1:17" ht="18" customHeight="1" x14ac:dyDescent="0.45">
      <c r="A23" s="42">
        <f t="shared" si="4"/>
        <v>14</v>
      </c>
      <c r="B23" s="97" t="s">
        <v>54</v>
      </c>
      <c r="C23" s="98"/>
      <c r="D23" s="42">
        <v>1</v>
      </c>
      <c r="E23" s="42">
        <v>1</v>
      </c>
      <c r="F23" s="42">
        <v>1</v>
      </c>
      <c r="G23" s="42">
        <v>0.8</v>
      </c>
      <c r="H23" s="42">
        <v>0.3</v>
      </c>
      <c r="I23" s="42">
        <v>0.6</v>
      </c>
      <c r="J23" s="42">
        <v>0.6</v>
      </c>
      <c r="K23" s="42"/>
      <c r="L23" s="42"/>
      <c r="M23" s="42"/>
      <c r="N23" s="42">
        <v>1</v>
      </c>
      <c r="O23" s="42">
        <v>0.3</v>
      </c>
      <c r="P23" s="42"/>
      <c r="Q23" s="42"/>
    </row>
    <row r="24" spans="1:17" ht="18" customHeight="1" x14ac:dyDescent="0.45">
      <c r="A24" s="42">
        <f t="shared" si="4"/>
        <v>15</v>
      </c>
      <c r="B24" s="97" t="s">
        <v>55</v>
      </c>
      <c r="C24" s="98"/>
      <c r="D24" s="42">
        <v>1</v>
      </c>
      <c r="E24" s="42">
        <v>1</v>
      </c>
      <c r="F24" s="42">
        <v>1</v>
      </c>
      <c r="G24" s="42">
        <v>0.8</v>
      </c>
      <c r="H24" s="42">
        <v>0.3</v>
      </c>
      <c r="I24" s="42">
        <v>0.6</v>
      </c>
      <c r="J24" s="42">
        <v>0.6</v>
      </c>
      <c r="K24" s="42"/>
      <c r="L24" s="42"/>
      <c r="M24" s="42"/>
      <c r="N24" s="42">
        <v>0.3</v>
      </c>
      <c r="O24" s="42">
        <v>1</v>
      </c>
      <c r="P24" s="42"/>
      <c r="Q24" s="42"/>
    </row>
    <row r="25" spans="1:17" ht="18" customHeight="1" x14ac:dyDescent="0.45">
      <c r="A25" s="18">
        <f t="shared" si="4"/>
        <v>16</v>
      </c>
      <c r="B25" s="95" t="s">
        <v>56</v>
      </c>
      <c r="C25" s="96"/>
      <c r="D25" s="43">
        <v>1.1000000000000001</v>
      </c>
      <c r="E25" s="43">
        <f t="shared" ref="E25:E37" si="7">$D$5</f>
        <v>1.1499999999999999</v>
      </c>
      <c r="F25" s="43">
        <f t="shared" ref="F25:F37" si="8">$D$6</f>
        <v>1.2</v>
      </c>
      <c r="G25" s="43">
        <v>1.2</v>
      </c>
      <c r="H25" s="43">
        <f>1.3*0.5</f>
        <v>0.65</v>
      </c>
      <c r="I25" s="43">
        <f>1.3*0.5</f>
        <v>0.65</v>
      </c>
      <c r="J25" s="43">
        <f>1.2*0.5</f>
        <v>0.6</v>
      </c>
      <c r="K25" s="43"/>
      <c r="L25" s="43"/>
      <c r="M25" s="18">
        <v>1</v>
      </c>
      <c r="N25" s="18"/>
      <c r="O25" s="18"/>
      <c r="P25" s="18"/>
      <c r="Q25" s="18"/>
    </row>
    <row r="26" spans="1:17" ht="18" customHeight="1" x14ac:dyDescent="0.45">
      <c r="A26" s="18">
        <f t="shared" si="4"/>
        <v>17</v>
      </c>
      <c r="B26" s="95" t="s">
        <v>57</v>
      </c>
      <c r="C26" s="96"/>
      <c r="D26" s="43">
        <v>1.1000000000000001</v>
      </c>
      <c r="E26" s="43">
        <f t="shared" si="7"/>
        <v>1.1499999999999999</v>
      </c>
      <c r="F26" s="43">
        <f t="shared" si="8"/>
        <v>1.2</v>
      </c>
      <c r="G26" s="43">
        <v>1.2</v>
      </c>
      <c r="H26" s="43"/>
      <c r="I26" s="43"/>
      <c r="J26" s="43"/>
      <c r="K26" s="43">
        <f>2.1*0.5</f>
        <v>1.05</v>
      </c>
      <c r="L26" s="43"/>
      <c r="M26" s="18">
        <v>1</v>
      </c>
      <c r="N26" s="18"/>
      <c r="O26" s="18"/>
      <c r="P26" s="18"/>
      <c r="Q26" s="18"/>
    </row>
    <row r="27" spans="1:17" ht="18" customHeight="1" x14ac:dyDescent="0.45">
      <c r="A27" s="18">
        <f t="shared" si="4"/>
        <v>18</v>
      </c>
      <c r="B27" s="95" t="s">
        <v>58</v>
      </c>
      <c r="C27" s="96"/>
      <c r="D27" s="43">
        <v>1.1000000000000001</v>
      </c>
      <c r="E27" s="43">
        <f t="shared" si="7"/>
        <v>1.1499999999999999</v>
      </c>
      <c r="F27" s="43">
        <f t="shared" si="8"/>
        <v>1.2</v>
      </c>
      <c r="G27" s="43">
        <v>1.2</v>
      </c>
      <c r="H27" s="43"/>
      <c r="I27" s="43"/>
      <c r="J27" s="43"/>
      <c r="K27" s="43">
        <f>-2.1*0.5</f>
        <v>-1.05</v>
      </c>
      <c r="L27" s="43"/>
      <c r="M27" s="18">
        <v>1</v>
      </c>
      <c r="N27" s="18"/>
      <c r="O27" s="18"/>
      <c r="P27" s="18"/>
      <c r="Q27" s="18"/>
    </row>
    <row r="28" spans="1:17" ht="18" customHeight="1" x14ac:dyDescent="0.45">
      <c r="A28" s="18">
        <f t="shared" si="4"/>
        <v>19</v>
      </c>
      <c r="B28" s="95" t="s">
        <v>59</v>
      </c>
      <c r="C28" s="96"/>
      <c r="D28" s="43">
        <v>1.1000000000000001</v>
      </c>
      <c r="E28" s="43">
        <f t="shared" si="7"/>
        <v>1.1499999999999999</v>
      </c>
      <c r="F28" s="43">
        <f t="shared" si="8"/>
        <v>1.2</v>
      </c>
      <c r="G28" s="43">
        <v>1.2</v>
      </c>
      <c r="H28" s="43"/>
      <c r="I28" s="43"/>
      <c r="J28" s="43"/>
      <c r="K28" s="43"/>
      <c r="L28" s="43">
        <f>2.1*0.5</f>
        <v>1.05</v>
      </c>
      <c r="M28" s="18">
        <v>1</v>
      </c>
      <c r="N28" s="18"/>
      <c r="O28" s="18"/>
      <c r="P28" s="18"/>
      <c r="Q28" s="18"/>
    </row>
    <row r="29" spans="1:17" ht="18" customHeight="1" x14ac:dyDescent="0.45">
      <c r="A29" s="18">
        <f t="shared" si="4"/>
        <v>20</v>
      </c>
      <c r="B29" s="95" t="s">
        <v>60</v>
      </c>
      <c r="C29" s="96"/>
      <c r="D29" s="43">
        <v>1.1000000000000001</v>
      </c>
      <c r="E29" s="43">
        <f t="shared" si="7"/>
        <v>1.1499999999999999</v>
      </c>
      <c r="F29" s="43">
        <f t="shared" si="8"/>
        <v>1.2</v>
      </c>
      <c r="G29" s="43">
        <v>1.2</v>
      </c>
      <c r="H29" s="43"/>
      <c r="I29" s="43"/>
      <c r="J29" s="43"/>
      <c r="K29" s="43"/>
      <c r="L29" s="43">
        <f>-2.1*0.5</f>
        <v>-1.05</v>
      </c>
      <c r="M29" s="18">
        <v>1</v>
      </c>
      <c r="N29" s="18"/>
      <c r="O29" s="18"/>
      <c r="P29" s="18"/>
      <c r="Q29" s="18"/>
    </row>
    <row r="30" spans="1:17" ht="18" customHeight="1" x14ac:dyDescent="0.45">
      <c r="A30" s="18">
        <f t="shared" si="4"/>
        <v>21</v>
      </c>
      <c r="B30" s="95" t="s">
        <v>61</v>
      </c>
      <c r="C30" s="96"/>
      <c r="D30" s="43">
        <v>1.1000000000000001</v>
      </c>
      <c r="E30" s="43">
        <f t="shared" si="7"/>
        <v>1.1499999999999999</v>
      </c>
      <c r="F30" s="43">
        <f t="shared" si="8"/>
        <v>1.2</v>
      </c>
      <c r="G30" s="43">
        <v>1.2</v>
      </c>
      <c r="H30" s="43">
        <f>1.3*0.5</f>
        <v>0.65</v>
      </c>
      <c r="I30" s="43">
        <f>1.3*0.5</f>
        <v>0.65</v>
      </c>
      <c r="J30" s="43">
        <f>1.2*0.5</f>
        <v>0.6</v>
      </c>
      <c r="K30" s="43">
        <f>2.1*0.3</f>
        <v>0.63</v>
      </c>
      <c r="L30" s="43"/>
      <c r="M30" s="18">
        <v>1</v>
      </c>
      <c r="N30" s="18"/>
      <c r="O30" s="18"/>
      <c r="P30" s="18"/>
      <c r="Q30" s="18"/>
    </row>
    <row r="31" spans="1:17" ht="18" customHeight="1" x14ac:dyDescent="0.45">
      <c r="A31" s="18">
        <f t="shared" si="4"/>
        <v>22</v>
      </c>
      <c r="B31" s="95" t="s">
        <v>62</v>
      </c>
      <c r="C31" s="96"/>
      <c r="D31" s="43">
        <v>1.1000000000000001</v>
      </c>
      <c r="E31" s="43">
        <f t="shared" si="7"/>
        <v>1.1499999999999999</v>
      </c>
      <c r="F31" s="43">
        <f t="shared" si="8"/>
        <v>1.2</v>
      </c>
      <c r="G31" s="43">
        <v>1.2</v>
      </c>
      <c r="H31" s="43">
        <f t="shared" ref="H31:I33" si="9">1.3*0.5</f>
        <v>0.65</v>
      </c>
      <c r="I31" s="43">
        <f t="shared" si="9"/>
        <v>0.65</v>
      </c>
      <c r="J31" s="43">
        <f t="shared" ref="J31:J33" si="10">1.2*0.5</f>
        <v>0.6</v>
      </c>
      <c r="K31" s="43">
        <f>-2.1*0.3</f>
        <v>-0.63</v>
      </c>
      <c r="L31" s="43"/>
      <c r="M31" s="18">
        <v>1</v>
      </c>
      <c r="N31" s="18"/>
      <c r="O31" s="18"/>
      <c r="P31" s="18"/>
      <c r="Q31" s="18"/>
    </row>
    <row r="32" spans="1:17" ht="18" customHeight="1" x14ac:dyDescent="0.45">
      <c r="A32" s="18">
        <f t="shared" si="4"/>
        <v>23</v>
      </c>
      <c r="B32" s="95" t="s">
        <v>63</v>
      </c>
      <c r="C32" s="96"/>
      <c r="D32" s="43">
        <v>1.1000000000000001</v>
      </c>
      <c r="E32" s="43">
        <f t="shared" si="7"/>
        <v>1.1499999999999999</v>
      </c>
      <c r="F32" s="43">
        <f t="shared" si="8"/>
        <v>1.2</v>
      </c>
      <c r="G32" s="43">
        <v>1.2</v>
      </c>
      <c r="H32" s="43">
        <f t="shared" si="9"/>
        <v>0.65</v>
      </c>
      <c r="I32" s="43">
        <f t="shared" si="9"/>
        <v>0.65</v>
      </c>
      <c r="J32" s="43">
        <f t="shared" si="10"/>
        <v>0.6</v>
      </c>
      <c r="K32" s="43"/>
      <c r="L32" s="43">
        <f>2.1*0.3</f>
        <v>0.63</v>
      </c>
      <c r="M32" s="18">
        <v>1</v>
      </c>
      <c r="N32" s="18"/>
      <c r="O32" s="18"/>
      <c r="P32" s="18"/>
      <c r="Q32" s="18"/>
    </row>
    <row r="33" spans="1:17" ht="18" customHeight="1" x14ac:dyDescent="0.45">
      <c r="A33" s="18">
        <f t="shared" si="4"/>
        <v>24</v>
      </c>
      <c r="B33" s="95" t="s">
        <v>64</v>
      </c>
      <c r="C33" s="96"/>
      <c r="D33" s="43">
        <v>1.1000000000000001</v>
      </c>
      <c r="E33" s="43">
        <f t="shared" si="7"/>
        <v>1.1499999999999999</v>
      </c>
      <c r="F33" s="43">
        <f t="shared" si="8"/>
        <v>1.2</v>
      </c>
      <c r="G33" s="43">
        <v>1.2</v>
      </c>
      <c r="H33" s="43">
        <f t="shared" si="9"/>
        <v>0.65</v>
      </c>
      <c r="I33" s="43">
        <f t="shared" si="9"/>
        <v>0.65</v>
      </c>
      <c r="J33" s="43">
        <f t="shared" si="10"/>
        <v>0.6</v>
      </c>
      <c r="K33" s="43"/>
      <c r="L33" s="43">
        <f>-2.1*0.3</f>
        <v>-0.63</v>
      </c>
      <c r="M33" s="18">
        <v>1</v>
      </c>
      <c r="N33" s="18"/>
      <c r="O33" s="18"/>
      <c r="P33" s="18"/>
      <c r="Q33" s="18"/>
    </row>
    <row r="34" spans="1:17" ht="18" customHeight="1" x14ac:dyDescent="0.45">
      <c r="A34" s="18">
        <f t="shared" si="4"/>
        <v>25</v>
      </c>
      <c r="B34" s="95" t="s">
        <v>65</v>
      </c>
      <c r="C34" s="96"/>
      <c r="D34" s="43">
        <v>1.1000000000000001</v>
      </c>
      <c r="E34" s="43">
        <f t="shared" si="7"/>
        <v>1.1499999999999999</v>
      </c>
      <c r="F34" s="43">
        <f t="shared" si="8"/>
        <v>1.2</v>
      </c>
      <c r="G34" s="43">
        <v>1.2</v>
      </c>
      <c r="H34" s="43">
        <f>1.3*0.3</f>
        <v>0.39</v>
      </c>
      <c r="I34" s="43">
        <f>1.3*0.3</f>
        <v>0.39</v>
      </c>
      <c r="J34" s="43">
        <f>1.2*0.3</f>
        <v>0.36</v>
      </c>
      <c r="K34" s="43">
        <f>2.1*0.5</f>
        <v>1.05</v>
      </c>
      <c r="L34" s="43"/>
      <c r="M34" s="18">
        <v>1</v>
      </c>
      <c r="N34" s="18"/>
      <c r="O34" s="18"/>
      <c r="P34" s="18"/>
      <c r="Q34" s="18"/>
    </row>
    <row r="35" spans="1:17" ht="18" customHeight="1" x14ac:dyDescent="0.45">
      <c r="A35" s="18">
        <f t="shared" si="4"/>
        <v>26</v>
      </c>
      <c r="B35" s="95" t="s">
        <v>66</v>
      </c>
      <c r="C35" s="96"/>
      <c r="D35" s="43">
        <v>1.1000000000000001</v>
      </c>
      <c r="E35" s="43">
        <f t="shared" si="7"/>
        <v>1.1499999999999999</v>
      </c>
      <c r="F35" s="43">
        <f t="shared" si="8"/>
        <v>1.2</v>
      </c>
      <c r="G35" s="43">
        <v>1.2</v>
      </c>
      <c r="H35" s="43">
        <f t="shared" ref="H35:I37" si="11">1.3*0.3</f>
        <v>0.39</v>
      </c>
      <c r="I35" s="43">
        <f t="shared" si="11"/>
        <v>0.39</v>
      </c>
      <c r="J35" s="43">
        <f t="shared" ref="J35:J37" si="12">1.2*0.3</f>
        <v>0.36</v>
      </c>
      <c r="K35" s="43">
        <f>-2.1*0.5</f>
        <v>-1.05</v>
      </c>
      <c r="L35" s="43"/>
      <c r="M35" s="18">
        <v>1</v>
      </c>
      <c r="N35" s="18"/>
      <c r="O35" s="18"/>
      <c r="P35" s="18"/>
      <c r="Q35" s="18"/>
    </row>
    <row r="36" spans="1:17" ht="18" customHeight="1" x14ac:dyDescent="0.45">
      <c r="A36" s="18">
        <f t="shared" si="4"/>
        <v>27</v>
      </c>
      <c r="B36" s="95" t="s">
        <v>67</v>
      </c>
      <c r="C36" s="96"/>
      <c r="D36" s="43">
        <v>1.1000000000000001</v>
      </c>
      <c r="E36" s="43">
        <f t="shared" si="7"/>
        <v>1.1499999999999999</v>
      </c>
      <c r="F36" s="43">
        <f t="shared" si="8"/>
        <v>1.2</v>
      </c>
      <c r="G36" s="43">
        <v>1.2</v>
      </c>
      <c r="H36" s="43">
        <f t="shared" si="11"/>
        <v>0.39</v>
      </c>
      <c r="I36" s="43">
        <f t="shared" si="11"/>
        <v>0.39</v>
      </c>
      <c r="J36" s="43">
        <f t="shared" si="12"/>
        <v>0.36</v>
      </c>
      <c r="K36" s="43"/>
      <c r="L36" s="43">
        <f>2.1*0.5</f>
        <v>1.05</v>
      </c>
      <c r="M36" s="18">
        <v>1</v>
      </c>
      <c r="N36" s="18"/>
      <c r="O36" s="18"/>
      <c r="P36" s="18"/>
      <c r="Q36" s="18"/>
    </row>
    <row r="37" spans="1:17" ht="18" customHeight="1" x14ac:dyDescent="0.45">
      <c r="A37" s="18">
        <f t="shared" si="4"/>
        <v>28</v>
      </c>
      <c r="B37" s="95" t="s">
        <v>68</v>
      </c>
      <c r="C37" s="96"/>
      <c r="D37" s="43">
        <v>1.1000000000000001</v>
      </c>
      <c r="E37" s="43">
        <f t="shared" si="7"/>
        <v>1.1499999999999999</v>
      </c>
      <c r="F37" s="43">
        <f t="shared" si="8"/>
        <v>1.2</v>
      </c>
      <c r="G37" s="43">
        <v>1.2</v>
      </c>
      <c r="H37" s="43">
        <f t="shared" si="11"/>
        <v>0.39</v>
      </c>
      <c r="I37" s="43">
        <f t="shared" si="11"/>
        <v>0.39</v>
      </c>
      <c r="J37" s="43">
        <f t="shared" si="12"/>
        <v>0.36</v>
      </c>
      <c r="K37" s="43"/>
      <c r="L37" s="43">
        <f>-2.1*0.5</f>
        <v>-1.05</v>
      </c>
      <c r="M37" s="18">
        <v>1</v>
      </c>
      <c r="N37" s="18"/>
      <c r="O37" s="18"/>
      <c r="P37" s="18"/>
      <c r="Q37" s="18"/>
    </row>
    <row r="38" spans="1:17" ht="18" customHeight="1" x14ac:dyDescent="0.45">
      <c r="A38" s="2">
        <f t="shared" si="4"/>
        <v>29</v>
      </c>
      <c r="B38" s="88" t="s">
        <v>8</v>
      </c>
      <c r="C38" s="89"/>
      <c r="D38" s="2">
        <v>1</v>
      </c>
      <c r="E38" s="2">
        <v>1</v>
      </c>
      <c r="F38" s="2">
        <v>1</v>
      </c>
      <c r="G38" s="2">
        <v>1</v>
      </c>
      <c r="H38" s="2">
        <v>1</v>
      </c>
      <c r="I38" s="2">
        <v>1</v>
      </c>
      <c r="J38" s="2">
        <v>1</v>
      </c>
      <c r="K38" s="2"/>
      <c r="L38" s="2"/>
      <c r="M38" s="2"/>
      <c r="N38" s="2"/>
      <c r="O38" s="2"/>
      <c r="P38" s="2"/>
      <c r="Q38" s="2"/>
    </row>
    <row r="39" spans="1:17" ht="18" customHeight="1" x14ac:dyDescent="0.45">
      <c r="A39" s="2">
        <f t="shared" si="4"/>
        <v>30</v>
      </c>
      <c r="B39" s="88" t="s">
        <v>9</v>
      </c>
      <c r="C39" s="89"/>
      <c r="D39" s="2">
        <v>1</v>
      </c>
      <c r="E39" s="2">
        <v>1</v>
      </c>
      <c r="F39" s="2">
        <v>1</v>
      </c>
      <c r="G39" s="2">
        <v>1</v>
      </c>
      <c r="H39" s="2"/>
      <c r="I39" s="2"/>
      <c r="J39" s="2"/>
      <c r="K39" s="2">
        <v>1</v>
      </c>
      <c r="L39" s="2"/>
      <c r="M39" s="2"/>
      <c r="N39" s="2"/>
      <c r="O39" s="2"/>
      <c r="P39" s="2"/>
      <c r="Q39" s="2"/>
    </row>
    <row r="40" spans="1:17" ht="18" customHeight="1" x14ac:dyDescent="0.45">
      <c r="A40" s="2">
        <f t="shared" si="4"/>
        <v>31</v>
      </c>
      <c r="B40" s="88" t="s">
        <v>10</v>
      </c>
      <c r="C40" s="89"/>
      <c r="D40" s="2">
        <v>1</v>
      </c>
      <c r="E40" s="2">
        <v>1</v>
      </c>
      <c r="F40" s="2">
        <v>1</v>
      </c>
      <c r="G40" s="2">
        <v>1</v>
      </c>
      <c r="H40" s="2"/>
      <c r="I40" s="2"/>
      <c r="J40" s="2"/>
      <c r="K40" s="2">
        <v>-1</v>
      </c>
      <c r="L40" s="2"/>
      <c r="M40" s="2"/>
      <c r="N40" s="2"/>
      <c r="O40" s="2"/>
      <c r="P40" s="2"/>
      <c r="Q40" s="2"/>
    </row>
    <row r="41" spans="1:17" ht="18" customHeight="1" x14ac:dyDescent="0.45">
      <c r="A41" s="2">
        <f t="shared" si="4"/>
        <v>32</v>
      </c>
      <c r="B41" s="88" t="s">
        <v>11</v>
      </c>
      <c r="C41" s="89"/>
      <c r="D41" s="2">
        <v>1</v>
      </c>
      <c r="E41" s="2">
        <v>1</v>
      </c>
      <c r="F41" s="2">
        <v>1</v>
      </c>
      <c r="G41" s="2">
        <v>1</v>
      </c>
      <c r="H41" s="2"/>
      <c r="I41" s="2"/>
      <c r="J41" s="2"/>
      <c r="K41" s="2"/>
      <c r="L41" s="2">
        <v>1</v>
      </c>
      <c r="M41" s="2"/>
      <c r="N41" s="2"/>
      <c r="O41" s="2"/>
      <c r="P41" s="2"/>
      <c r="Q41" s="2"/>
    </row>
    <row r="42" spans="1:17" ht="18" customHeight="1" x14ac:dyDescent="0.45">
      <c r="A42" s="2">
        <f t="shared" si="4"/>
        <v>33</v>
      </c>
      <c r="B42" s="88" t="s">
        <v>12</v>
      </c>
      <c r="C42" s="89"/>
      <c r="D42" s="2">
        <v>1</v>
      </c>
      <c r="E42" s="2">
        <v>1</v>
      </c>
      <c r="F42" s="2">
        <v>1</v>
      </c>
      <c r="G42" s="2">
        <v>1</v>
      </c>
      <c r="H42" s="2"/>
      <c r="I42" s="2"/>
      <c r="J42" s="2"/>
      <c r="K42" s="2"/>
      <c r="L42" s="2">
        <v>-1</v>
      </c>
      <c r="M42" s="2"/>
      <c r="N42" s="2"/>
      <c r="O42" s="2"/>
      <c r="P42" s="2"/>
      <c r="Q42" s="2"/>
    </row>
    <row r="43" spans="1:17" ht="18" customHeight="1" x14ac:dyDescent="0.45">
      <c r="A43" s="2">
        <f t="shared" si="4"/>
        <v>34</v>
      </c>
      <c r="B43" s="88" t="s">
        <v>13</v>
      </c>
      <c r="C43" s="89"/>
      <c r="D43" s="2">
        <v>1</v>
      </c>
      <c r="E43" s="2">
        <v>1</v>
      </c>
      <c r="F43" s="2">
        <v>1</v>
      </c>
      <c r="G43" s="2">
        <v>1</v>
      </c>
      <c r="H43" s="2">
        <v>1</v>
      </c>
      <c r="I43" s="2">
        <v>1</v>
      </c>
      <c r="J43" s="2">
        <v>1</v>
      </c>
      <c r="K43" s="2">
        <v>0.9</v>
      </c>
      <c r="L43" s="2"/>
      <c r="M43" s="2"/>
      <c r="N43" s="2"/>
      <c r="O43" s="2"/>
      <c r="P43" s="2"/>
      <c r="Q43" s="2"/>
    </row>
    <row r="44" spans="1:17" ht="18" customHeight="1" x14ac:dyDescent="0.45">
      <c r="A44" s="2">
        <f t="shared" si="4"/>
        <v>35</v>
      </c>
      <c r="B44" s="88" t="s">
        <v>14</v>
      </c>
      <c r="C44" s="89"/>
      <c r="D44" s="2">
        <v>1</v>
      </c>
      <c r="E44" s="2">
        <v>1</v>
      </c>
      <c r="F44" s="2">
        <v>1</v>
      </c>
      <c r="G44" s="2">
        <v>1</v>
      </c>
      <c r="H44" s="2">
        <v>1</v>
      </c>
      <c r="I44" s="2">
        <v>1</v>
      </c>
      <c r="J44" s="2">
        <v>1</v>
      </c>
      <c r="K44" s="2">
        <v>-0.9</v>
      </c>
      <c r="L44" s="2"/>
      <c r="M44" s="2"/>
      <c r="N44" s="2"/>
      <c r="O44" s="2"/>
      <c r="P44" s="2"/>
      <c r="Q44" s="2"/>
    </row>
    <row r="45" spans="1:17" ht="18" customHeight="1" x14ac:dyDescent="0.45">
      <c r="A45" s="2">
        <f t="shared" si="4"/>
        <v>36</v>
      </c>
      <c r="B45" s="88" t="s">
        <v>15</v>
      </c>
      <c r="C45" s="89"/>
      <c r="D45" s="2">
        <v>1</v>
      </c>
      <c r="E45" s="2">
        <v>1</v>
      </c>
      <c r="F45" s="2">
        <v>1</v>
      </c>
      <c r="G45" s="2">
        <v>1</v>
      </c>
      <c r="H45" s="2">
        <v>1</v>
      </c>
      <c r="I45" s="2">
        <v>1</v>
      </c>
      <c r="J45" s="2">
        <v>1</v>
      </c>
      <c r="K45" s="2"/>
      <c r="L45" s="2">
        <v>0.9</v>
      </c>
      <c r="M45" s="2"/>
      <c r="N45" s="2"/>
      <c r="O45" s="2"/>
      <c r="P45" s="2"/>
      <c r="Q45" s="2"/>
    </row>
    <row r="46" spans="1:17" ht="18" customHeight="1" x14ac:dyDescent="0.45">
      <c r="A46" s="2">
        <f t="shared" si="4"/>
        <v>37</v>
      </c>
      <c r="B46" s="88" t="s">
        <v>16</v>
      </c>
      <c r="C46" s="89"/>
      <c r="D46" s="2">
        <v>1</v>
      </c>
      <c r="E46" s="2">
        <v>1</v>
      </c>
      <c r="F46" s="2">
        <v>1</v>
      </c>
      <c r="G46" s="2">
        <v>1</v>
      </c>
      <c r="H46" s="2">
        <v>1</v>
      </c>
      <c r="I46" s="2">
        <v>1</v>
      </c>
      <c r="J46" s="2">
        <v>1</v>
      </c>
      <c r="K46" s="2"/>
      <c r="L46" s="2">
        <v>-0.9</v>
      </c>
      <c r="M46" s="2"/>
      <c r="N46" s="2"/>
      <c r="O46" s="2"/>
      <c r="P46" s="2"/>
      <c r="Q46" s="2"/>
    </row>
    <row r="47" spans="1:17" ht="18" customHeight="1" x14ac:dyDescent="0.45">
      <c r="A47" s="2">
        <f t="shared" si="4"/>
        <v>38</v>
      </c>
      <c r="B47" s="88" t="s">
        <v>17</v>
      </c>
      <c r="C47" s="89"/>
      <c r="D47" s="2">
        <v>1</v>
      </c>
      <c r="E47" s="2">
        <v>1</v>
      </c>
      <c r="F47" s="2">
        <v>1</v>
      </c>
      <c r="G47" s="2">
        <v>1</v>
      </c>
      <c r="H47" s="2">
        <v>0.9</v>
      </c>
      <c r="I47" s="2">
        <v>0.9</v>
      </c>
      <c r="J47" s="2">
        <v>0.9</v>
      </c>
      <c r="K47" s="2">
        <v>1</v>
      </c>
      <c r="L47" s="2"/>
      <c r="M47" s="2"/>
      <c r="N47" s="2"/>
      <c r="O47" s="2"/>
      <c r="P47" s="2"/>
      <c r="Q47" s="2"/>
    </row>
    <row r="48" spans="1:17" ht="18" customHeight="1" x14ac:dyDescent="0.45">
      <c r="A48" s="2">
        <f t="shared" si="4"/>
        <v>39</v>
      </c>
      <c r="B48" s="88" t="s">
        <v>18</v>
      </c>
      <c r="C48" s="89"/>
      <c r="D48" s="2">
        <v>1</v>
      </c>
      <c r="E48" s="2">
        <v>1</v>
      </c>
      <c r="F48" s="2">
        <v>1</v>
      </c>
      <c r="G48" s="2">
        <v>1</v>
      </c>
      <c r="H48" s="2">
        <v>0.9</v>
      </c>
      <c r="I48" s="2">
        <v>0.9</v>
      </c>
      <c r="J48" s="2">
        <v>0.9</v>
      </c>
      <c r="K48" s="2">
        <v>-1</v>
      </c>
      <c r="L48" s="2"/>
      <c r="M48" s="2"/>
      <c r="N48" s="2"/>
      <c r="O48" s="2"/>
      <c r="P48" s="2"/>
      <c r="Q48" s="2"/>
    </row>
    <row r="49" spans="1:17" ht="18" customHeight="1" x14ac:dyDescent="0.45">
      <c r="A49" s="2">
        <f t="shared" si="4"/>
        <v>40</v>
      </c>
      <c r="B49" s="88" t="s">
        <v>19</v>
      </c>
      <c r="C49" s="89"/>
      <c r="D49" s="2">
        <v>1</v>
      </c>
      <c r="E49" s="2">
        <v>1</v>
      </c>
      <c r="F49" s="2">
        <v>1</v>
      </c>
      <c r="G49" s="2">
        <v>1</v>
      </c>
      <c r="H49" s="2">
        <v>0.9</v>
      </c>
      <c r="I49" s="2">
        <v>0.9</v>
      </c>
      <c r="J49" s="2">
        <v>0.9</v>
      </c>
      <c r="K49" s="2"/>
      <c r="L49" s="2">
        <v>1</v>
      </c>
      <c r="M49" s="2"/>
      <c r="N49" s="2"/>
      <c r="O49" s="2"/>
      <c r="P49" s="2"/>
      <c r="Q49" s="2"/>
    </row>
    <row r="50" spans="1:17" ht="18" customHeight="1" x14ac:dyDescent="0.45">
      <c r="A50" s="2">
        <f t="shared" si="4"/>
        <v>41</v>
      </c>
      <c r="B50" s="99" t="s">
        <v>20</v>
      </c>
      <c r="C50" s="100"/>
      <c r="D50" s="2">
        <v>1</v>
      </c>
      <c r="E50" s="2">
        <v>1</v>
      </c>
      <c r="F50" s="2">
        <v>1</v>
      </c>
      <c r="G50" s="2">
        <v>1</v>
      </c>
      <c r="H50" s="2">
        <v>0.9</v>
      </c>
      <c r="I50" s="2">
        <v>0.9</v>
      </c>
      <c r="J50" s="2">
        <v>0.9</v>
      </c>
      <c r="K50" s="2"/>
      <c r="L50" s="2">
        <v>-1</v>
      </c>
      <c r="M50" s="2"/>
      <c r="N50" s="2"/>
      <c r="O50" s="2"/>
      <c r="P50" s="2"/>
      <c r="Q50" s="2"/>
    </row>
    <row r="51" spans="1:17" ht="18" customHeight="1" x14ac:dyDescent="0.45">
      <c r="A51" s="9">
        <f t="shared" si="4"/>
        <v>42</v>
      </c>
      <c r="B51" s="13" t="s">
        <v>22</v>
      </c>
      <c r="C51" s="16" t="s">
        <v>29</v>
      </c>
      <c r="D51" s="90" t="s">
        <v>129</v>
      </c>
      <c r="E51" s="91"/>
      <c r="F51" s="91"/>
      <c r="G51" s="91"/>
      <c r="H51" s="91"/>
      <c r="I51" s="91"/>
      <c r="J51" s="91"/>
      <c r="K51" s="91"/>
      <c r="L51" s="91"/>
      <c r="M51" s="91"/>
      <c r="N51" s="91"/>
      <c r="O51" s="91"/>
      <c r="P51" s="91"/>
      <c r="Q51" s="92"/>
    </row>
    <row r="52" spans="1:17" ht="18" customHeight="1" x14ac:dyDescent="0.45">
      <c r="A52" s="69">
        <f t="shared" si="4"/>
        <v>43</v>
      </c>
      <c r="B52" s="101" t="s">
        <v>21</v>
      </c>
      <c r="C52" s="102"/>
      <c r="D52" s="69">
        <v>1</v>
      </c>
      <c r="E52" s="69">
        <v>1</v>
      </c>
      <c r="F52" s="69">
        <v>1</v>
      </c>
      <c r="G52" s="69">
        <v>1</v>
      </c>
      <c r="H52" s="69">
        <v>0.35</v>
      </c>
      <c r="I52" s="69">
        <v>0.35</v>
      </c>
      <c r="J52" s="69">
        <v>0.35</v>
      </c>
      <c r="K52" s="69"/>
      <c r="L52" s="69"/>
      <c r="M52" s="69"/>
      <c r="N52" s="69"/>
      <c r="O52" s="69"/>
      <c r="P52" s="69"/>
      <c r="Q52" s="69"/>
    </row>
    <row r="53" spans="1:17" ht="18" customHeight="1" x14ac:dyDescent="0.45">
      <c r="A53" s="70">
        <f t="shared" si="4"/>
        <v>44</v>
      </c>
      <c r="B53" s="68" t="s">
        <v>3</v>
      </c>
      <c r="C53" s="71" t="s">
        <v>29</v>
      </c>
      <c r="D53" s="19"/>
      <c r="E53" s="18"/>
      <c r="F53" s="18"/>
      <c r="G53" s="18"/>
      <c r="H53" s="18"/>
      <c r="I53" s="18"/>
      <c r="J53" s="18"/>
      <c r="K53" s="18" t="s">
        <v>25</v>
      </c>
      <c r="L53" s="18" t="s">
        <v>25</v>
      </c>
      <c r="M53" s="18"/>
      <c r="N53" s="18"/>
      <c r="O53" s="18"/>
      <c r="P53" s="18"/>
      <c r="Q53" s="18"/>
    </row>
    <row r="54" spans="1:17" ht="18" customHeight="1" x14ac:dyDescent="0.45">
      <c r="A54" s="10">
        <f t="shared" si="4"/>
        <v>45</v>
      </c>
      <c r="B54" s="14" t="s">
        <v>79</v>
      </c>
      <c r="C54" s="17"/>
      <c r="D54" s="11"/>
      <c r="E54" s="5"/>
      <c r="F54" s="5"/>
      <c r="G54" s="5"/>
      <c r="H54" s="5"/>
      <c r="I54" s="5"/>
      <c r="J54" s="5"/>
      <c r="K54" s="5"/>
      <c r="L54" s="5"/>
      <c r="M54" s="5"/>
      <c r="N54" s="5">
        <v>1</v>
      </c>
      <c r="O54" s="5">
        <v>0.3</v>
      </c>
      <c r="P54" s="5"/>
      <c r="Q54" s="5"/>
    </row>
    <row r="55" spans="1:17" ht="18" customHeight="1" x14ac:dyDescent="0.45">
      <c r="A55" s="10">
        <f t="shared" si="4"/>
        <v>46</v>
      </c>
      <c r="B55" s="14" t="s">
        <v>80</v>
      </c>
      <c r="C55" s="17"/>
      <c r="D55" s="11"/>
      <c r="E55" s="5"/>
      <c r="F55" s="5"/>
      <c r="G55" s="5"/>
      <c r="H55" s="5"/>
      <c r="I55" s="5"/>
      <c r="J55" s="5"/>
      <c r="K55" s="5"/>
      <c r="L55" s="5"/>
      <c r="M55" s="5"/>
      <c r="N55" s="5">
        <v>0.3</v>
      </c>
      <c r="O55" s="5">
        <v>1</v>
      </c>
      <c r="P55" s="5"/>
      <c r="Q55" s="5"/>
    </row>
    <row r="56" spans="1:17" ht="18" customHeight="1" x14ac:dyDescent="0.45">
      <c r="A56" s="10">
        <f t="shared" si="4"/>
        <v>47</v>
      </c>
      <c r="B56" s="14" t="s">
        <v>7</v>
      </c>
      <c r="C56" s="17" t="s">
        <v>29</v>
      </c>
      <c r="D56" s="11"/>
      <c r="E56" s="5"/>
      <c r="F56" s="5"/>
      <c r="G56" s="5"/>
      <c r="H56" s="5"/>
      <c r="I56" s="5"/>
      <c r="J56" s="5"/>
      <c r="K56" s="5"/>
      <c r="L56" s="5"/>
      <c r="M56" s="5"/>
      <c r="N56" s="5"/>
      <c r="O56" s="5"/>
      <c r="P56" s="5">
        <v>1</v>
      </c>
      <c r="Q56" s="5">
        <v>1</v>
      </c>
    </row>
    <row r="57" spans="1:17" ht="18" customHeight="1" x14ac:dyDescent="0.45">
      <c r="A57" s="61" t="s">
        <v>76</v>
      </c>
      <c r="B57" s="62"/>
      <c r="C57" s="62"/>
      <c r="D57" s="62"/>
      <c r="E57" s="62"/>
      <c r="F57" s="62"/>
      <c r="G57" s="62"/>
      <c r="H57" s="62"/>
      <c r="I57" s="62"/>
      <c r="J57" s="62"/>
      <c r="K57" s="62"/>
      <c r="L57" s="62"/>
      <c r="M57" s="62"/>
      <c r="N57" s="62"/>
      <c r="O57" s="62"/>
      <c r="P57" s="62"/>
      <c r="Q57" s="63"/>
    </row>
    <row r="58" spans="1:17" ht="18" customHeight="1" x14ac:dyDescent="0.45">
      <c r="A58" s="47" t="s">
        <v>127</v>
      </c>
      <c r="B58" s="55"/>
      <c r="C58" s="55"/>
      <c r="D58" s="55"/>
      <c r="E58" s="55"/>
      <c r="F58" s="55"/>
      <c r="G58" s="55"/>
      <c r="H58" s="55"/>
      <c r="I58" s="55"/>
      <c r="J58" s="55"/>
      <c r="K58" s="55"/>
      <c r="L58" s="55"/>
      <c r="M58" s="55"/>
      <c r="N58" s="55"/>
      <c r="O58" s="55"/>
      <c r="P58" s="55"/>
      <c r="Q58" s="48"/>
    </row>
    <row r="59" spans="1:17" s="29" customFormat="1" ht="18" customHeight="1" x14ac:dyDescent="0.45">
      <c r="A59" s="64" t="s">
        <v>136</v>
      </c>
      <c r="B59" s="58"/>
      <c r="C59" s="58"/>
      <c r="D59" s="58"/>
      <c r="E59" s="58"/>
      <c r="F59" s="58"/>
      <c r="G59" s="58"/>
      <c r="H59" s="58"/>
      <c r="I59" s="58"/>
      <c r="J59" s="58"/>
      <c r="K59" s="58"/>
      <c r="L59" s="58"/>
      <c r="M59" s="58"/>
      <c r="N59" s="58"/>
      <c r="O59" s="58"/>
      <c r="P59" s="58"/>
      <c r="Q59" s="65"/>
    </row>
    <row r="60" spans="1:17" ht="18" customHeight="1" x14ac:dyDescent="0.45">
      <c r="A60" s="81" t="s">
        <v>137</v>
      </c>
      <c r="B60" s="82"/>
      <c r="C60" s="82"/>
      <c r="D60" s="82"/>
      <c r="E60" s="82"/>
      <c r="F60" s="82"/>
      <c r="G60" s="82"/>
      <c r="H60" s="82"/>
      <c r="I60" s="82"/>
      <c r="J60" s="82"/>
      <c r="K60" s="82"/>
      <c r="L60" s="82"/>
      <c r="M60" s="82"/>
      <c r="N60" s="82"/>
      <c r="O60" s="82"/>
      <c r="P60" s="82"/>
      <c r="Q60" s="83"/>
    </row>
    <row r="61" spans="1:17" ht="18" customHeight="1" x14ac:dyDescent="0.45">
      <c r="A61" s="27" t="s">
        <v>138</v>
      </c>
      <c r="B61" s="39"/>
      <c r="C61" s="39"/>
      <c r="D61" s="39"/>
      <c r="E61" s="39"/>
      <c r="F61" s="39"/>
      <c r="G61" s="39"/>
      <c r="H61" s="39"/>
      <c r="I61" s="39"/>
      <c r="J61" s="39"/>
      <c r="K61" s="39"/>
      <c r="L61" s="39"/>
      <c r="M61" s="39"/>
      <c r="N61" s="39"/>
      <c r="O61" s="39"/>
      <c r="P61" s="39"/>
      <c r="Q61" s="28"/>
    </row>
    <row r="62" spans="1:17" ht="18" customHeight="1" x14ac:dyDescent="0.45">
      <c r="A62" s="45" t="s">
        <v>139</v>
      </c>
      <c r="B62" s="56"/>
      <c r="C62" s="56"/>
      <c r="D62" s="56"/>
      <c r="E62" s="56"/>
      <c r="F62" s="56"/>
      <c r="G62" s="56"/>
      <c r="H62" s="56"/>
      <c r="I62" s="56"/>
      <c r="J62" s="56"/>
      <c r="K62" s="56"/>
      <c r="L62" s="56"/>
      <c r="M62" s="56"/>
      <c r="N62" s="56"/>
      <c r="O62" s="56"/>
      <c r="P62" s="56"/>
      <c r="Q62" s="46"/>
    </row>
    <row r="63" spans="1:17" ht="18" customHeight="1" x14ac:dyDescent="0.45">
      <c r="A63" s="66" t="s">
        <v>77</v>
      </c>
      <c r="B63" s="57"/>
      <c r="C63" s="57"/>
      <c r="D63" s="57"/>
      <c r="E63" s="57"/>
      <c r="F63" s="57"/>
      <c r="G63" s="57"/>
      <c r="H63" s="57"/>
      <c r="I63" s="57"/>
      <c r="J63" s="57"/>
      <c r="K63" s="60"/>
      <c r="L63" s="57"/>
      <c r="M63" s="57"/>
      <c r="N63" s="57"/>
      <c r="O63" s="57"/>
      <c r="P63" s="57"/>
      <c r="Q63" s="67"/>
    </row>
    <row r="64" spans="1:17" ht="18" customHeight="1" x14ac:dyDescent="0.45">
      <c r="A64" s="60" t="s">
        <v>78</v>
      </c>
      <c r="B64" s="23"/>
      <c r="C64" s="24"/>
      <c r="D64" s="23"/>
      <c r="E64" s="23"/>
      <c r="F64" s="23"/>
      <c r="G64" s="23"/>
      <c r="H64" s="23"/>
      <c r="I64" s="23"/>
      <c r="J64" s="23"/>
      <c r="K64" s="23"/>
      <c r="L64" s="23"/>
      <c r="M64" s="23"/>
      <c r="N64" s="23"/>
      <c r="O64" s="23"/>
      <c r="P64" s="23"/>
      <c r="Q64" s="25"/>
    </row>
    <row r="65" spans="1:17" ht="18" customHeight="1" x14ac:dyDescent="0.45">
      <c r="A65" s="60"/>
      <c r="B65" s="23"/>
      <c r="C65" s="24"/>
      <c r="D65" s="23"/>
      <c r="E65" s="23"/>
      <c r="F65" s="23"/>
      <c r="G65" s="23"/>
      <c r="H65" s="23"/>
      <c r="I65" s="23"/>
      <c r="J65" s="23"/>
      <c r="K65" s="23"/>
      <c r="L65" s="23"/>
      <c r="M65" s="23"/>
      <c r="N65" s="23"/>
      <c r="O65" s="23"/>
      <c r="P65" s="23"/>
      <c r="Q65" s="25"/>
    </row>
    <row r="66" spans="1:17" ht="18" customHeight="1" x14ac:dyDescent="0.45">
      <c r="A66" s="49" t="s">
        <v>128</v>
      </c>
      <c r="B66" s="59"/>
      <c r="C66" s="59"/>
      <c r="D66" s="59"/>
      <c r="E66" s="59"/>
      <c r="F66" s="59"/>
      <c r="G66" s="59"/>
      <c r="H66" s="59"/>
      <c r="I66" s="59"/>
      <c r="J66" s="59"/>
      <c r="K66" s="59"/>
      <c r="L66" s="59"/>
      <c r="M66" s="59"/>
      <c r="N66" s="23"/>
      <c r="O66" s="23"/>
      <c r="P66" s="23"/>
      <c r="Q66" s="25"/>
    </row>
    <row r="67" spans="1:17" ht="18" customHeight="1" x14ac:dyDescent="0.45">
      <c r="A67" s="20" t="s">
        <v>24</v>
      </c>
      <c r="B67" s="93" t="s">
        <v>122</v>
      </c>
      <c r="C67" s="94"/>
      <c r="D67" s="20" t="s">
        <v>0</v>
      </c>
      <c r="E67" s="20" t="s">
        <v>27</v>
      </c>
      <c r="F67" s="20" t="s">
        <v>28</v>
      </c>
      <c r="G67" s="20" t="s">
        <v>81</v>
      </c>
      <c r="H67" s="20" t="s">
        <v>37</v>
      </c>
      <c r="I67" s="20" t="s">
        <v>119</v>
      </c>
      <c r="J67" s="20" t="s">
        <v>120</v>
      </c>
      <c r="K67" s="20" t="s">
        <v>35</v>
      </c>
      <c r="L67" s="23"/>
      <c r="M67" s="23"/>
      <c r="N67" s="23"/>
      <c r="O67" s="23"/>
      <c r="P67" s="23"/>
      <c r="Q67" s="25"/>
    </row>
    <row r="68" spans="1:17" ht="18" customHeight="1" x14ac:dyDescent="0.45">
      <c r="A68" s="18">
        <v>1</v>
      </c>
      <c r="B68" s="95" t="s">
        <v>121</v>
      </c>
      <c r="C68" s="96"/>
      <c r="D68" s="18">
        <v>1</v>
      </c>
      <c r="E68" s="18">
        <v>1</v>
      </c>
      <c r="F68" s="18">
        <v>1</v>
      </c>
      <c r="G68" s="18">
        <v>0.8</v>
      </c>
      <c r="H68" s="18">
        <f>0.3*0.5</f>
        <v>0.15</v>
      </c>
      <c r="I68" s="18">
        <f>0.5*0.6</f>
        <v>0.3</v>
      </c>
      <c r="J68" s="18">
        <f>0.6</f>
        <v>0.6</v>
      </c>
      <c r="K68" s="18">
        <f>0.6*1</f>
        <v>0.6</v>
      </c>
      <c r="L68" s="23"/>
      <c r="M68" s="23"/>
      <c r="N68" s="23"/>
      <c r="O68" s="23"/>
      <c r="P68" s="23"/>
      <c r="Q68" s="25"/>
    </row>
    <row r="69" spans="1:17" ht="18" customHeight="1" x14ac:dyDescent="0.45">
      <c r="A69" s="26"/>
      <c r="B69" s="23"/>
      <c r="C69" s="24"/>
      <c r="D69" s="23"/>
      <c r="E69" s="23"/>
      <c r="F69" s="23"/>
      <c r="G69" s="23"/>
      <c r="H69" s="23"/>
      <c r="I69" s="23"/>
      <c r="J69" s="23"/>
      <c r="K69" s="23"/>
      <c r="L69" s="23"/>
      <c r="M69" s="23"/>
      <c r="N69" s="23"/>
      <c r="O69" s="23"/>
      <c r="P69" s="23"/>
      <c r="Q69" s="25"/>
    </row>
    <row r="70" spans="1:17" ht="27.75" customHeight="1" x14ac:dyDescent="0.45">
      <c r="A70" s="50"/>
      <c r="B70" s="51" t="s">
        <v>135</v>
      </c>
      <c r="C70" s="51"/>
      <c r="D70" s="51"/>
      <c r="E70" s="51"/>
      <c r="F70" s="51"/>
      <c r="G70" s="51"/>
      <c r="H70" s="51"/>
      <c r="I70" s="51"/>
      <c r="J70" s="51"/>
      <c r="K70" s="51"/>
      <c r="L70" s="51"/>
      <c r="M70" s="51"/>
      <c r="N70" s="51"/>
      <c r="O70" s="51"/>
      <c r="P70" s="51"/>
      <c r="Q70" s="52"/>
    </row>
  </sheetData>
  <mergeCells count="47">
    <mergeCell ref="B9:C9"/>
    <mergeCell ref="B10:C10"/>
    <mergeCell ref="B11:C11"/>
    <mergeCell ref="B12:C12"/>
    <mergeCell ref="A1:Q1"/>
    <mergeCell ref="B26:C26"/>
    <mergeCell ref="B13:C13"/>
    <mergeCell ref="B14:C14"/>
    <mergeCell ref="B15:C15"/>
    <mergeCell ref="B16:C16"/>
    <mergeCell ref="B17:C17"/>
    <mergeCell ref="B18:C18"/>
    <mergeCell ref="B19:C19"/>
    <mergeCell ref="B20:C20"/>
    <mergeCell ref="B21:C21"/>
    <mergeCell ref="B22:C22"/>
    <mergeCell ref="B25:C25"/>
    <mergeCell ref="B23:C23"/>
    <mergeCell ref="B36:C36"/>
    <mergeCell ref="B27:C27"/>
    <mergeCell ref="B28:C28"/>
    <mergeCell ref="B29:C29"/>
    <mergeCell ref="B30:C30"/>
    <mergeCell ref="B31:C31"/>
    <mergeCell ref="B24:C24"/>
    <mergeCell ref="B46:C46"/>
    <mergeCell ref="B47:C47"/>
    <mergeCell ref="B48:C48"/>
    <mergeCell ref="B49:C49"/>
    <mergeCell ref="B38:C38"/>
    <mergeCell ref="B39:C39"/>
    <mergeCell ref="B40:C40"/>
    <mergeCell ref="B41:C41"/>
    <mergeCell ref="B42:C42"/>
    <mergeCell ref="B43:C43"/>
    <mergeCell ref="B44:C44"/>
    <mergeCell ref="B32:C32"/>
    <mergeCell ref="B33:C33"/>
    <mergeCell ref="B34:C34"/>
    <mergeCell ref="B35:C35"/>
    <mergeCell ref="B45:C45"/>
    <mergeCell ref="D51:Q51"/>
    <mergeCell ref="B67:C67"/>
    <mergeCell ref="B37:C37"/>
    <mergeCell ref="B68:C68"/>
    <mergeCell ref="B50:C50"/>
    <mergeCell ref="B52:C52"/>
  </mergeCells>
  <dataValidations disablePrompts="1" count="1">
    <dataValidation type="list" allowBlank="1" showInputMessage="1" showErrorMessage="1" sqref="D3" xr:uid="{6E3E6623-B6CE-44F6-AB32-C8B364CAE227}">
      <formula1>"C1,C2,C3"</formula1>
    </dataValidation>
  </dataValidations>
  <hyperlinks>
    <hyperlink ref="A64" r:id="rId1" xr:uid="{9192ED00-BC5A-4A37-BFD0-7DA5C3010114}"/>
  </hyperlinks>
  <pageMargins left="0.7" right="0.7" top="0.75" bottom="0.75" header="0.3" footer="0.3"/>
  <pageSetup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FE133-6C7E-49D3-9D2C-8F829010E1FE}">
  <dimension ref="A1:I46"/>
  <sheetViews>
    <sheetView tabSelected="1" zoomScaleNormal="100" workbookViewId="0">
      <pane ySplit="8" topLeftCell="A9" activePane="bottomLeft" state="frozen"/>
      <selection pane="bottomLeft" activeCell="J1" sqref="J1"/>
    </sheetView>
  </sheetViews>
  <sheetFormatPr defaultColWidth="9" defaultRowHeight="18" customHeight="1" x14ac:dyDescent="0.45"/>
  <cols>
    <col min="1" max="1" width="6" style="1" customWidth="1"/>
    <col min="2" max="2" width="12.73046875" style="1" customWidth="1"/>
    <col min="3" max="3" width="8.73046875" style="6" customWidth="1"/>
    <col min="4" max="9" width="9.59765625" style="1" customWidth="1"/>
    <col min="10" max="16384" width="9" style="1"/>
  </cols>
  <sheetData>
    <row r="1" spans="1:9" s="21" customFormat="1" ht="25.15" customHeight="1" x14ac:dyDescent="0.45">
      <c r="A1" s="105" t="s">
        <v>73</v>
      </c>
      <c r="B1" s="106"/>
      <c r="C1" s="106"/>
      <c r="D1" s="106"/>
      <c r="E1" s="106"/>
      <c r="F1" s="106"/>
      <c r="G1" s="106"/>
      <c r="H1" s="106"/>
      <c r="I1" s="107"/>
    </row>
    <row r="2" spans="1:9" ht="18" customHeight="1" x14ac:dyDescent="0.45">
      <c r="A2" s="77" t="s">
        <v>72</v>
      </c>
      <c r="B2" s="30"/>
      <c r="C2" s="31"/>
      <c r="D2" s="30"/>
      <c r="E2" s="30"/>
      <c r="F2" s="30"/>
      <c r="G2" s="30"/>
      <c r="H2" s="30"/>
      <c r="I2" s="32"/>
    </row>
    <row r="3" spans="1:9" ht="18" customHeight="1" x14ac:dyDescent="0.45">
      <c r="A3" s="26" t="s">
        <v>133</v>
      </c>
      <c r="B3" s="144"/>
      <c r="C3" s="142"/>
      <c r="D3" s="145" t="s">
        <v>131</v>
      </c>
      <c r="E3" s="142" t="s">
        <v>38</v>
      </c>
      <c r="F3" s="142"/>
      <c r="G3" s="142"/>
      <c r="H3" s="142"/>
      <c r="I3" s="25"/>
    </row>
    <row r="4" spans="1:9" ht="18" customHeight="1" x14ac:dyDescent="0.45">
      <c r="A4" s="26" t="s">
        <v>31</v>
      </c>
      <c r="B4" s="144"/>
      <c r="C4" s="142"/>
      <c r="D4" s="146">
        <f>IF(D3="C1",0.87,IF(D3="C2",1,IF(D3="C3",1.15)))</f>
        <v>1</v>
      </c>
      <c r="E4" s="142" t="s">
        <v>34</v>
      </c>
      <c r="F4" s="142"/>
      <c r="G4" s="142"/>
      <c r="H4" s="142"/>
      <c r="I4" s="25"/>
    </row>
    <row r="5" spans="1:9" ht="18" customHeight="1" x14ac:dyDescent="0.45">
      <c r="A5" s="26" t="s">
        <v>132</v>
      </c>
      <c r="B5" s="144"/>
      <c r="C5" s="142"/>
      <c r="D5" s="147">
        <v>1.1499999999999999</v>
      </c>
      <c r="E5" s="142" t="s">
        <v>145</v>
      </c>
      <c r="F5" s="142"/>
      <c r="G5" s="142"/>
      <c r="H5" s="142"/>
      <c r="I5" s="25"/>
    </row>
    <row r="6" spans="1:9" ht="18" customHeight="1" x14ac:dyDescent="0.45">
      <c r="A6" s="26" t="s">
        <v>130</v>
      </c>
      <c r="B6" s="144"/>
      <c r="C6" s="142"/>
      <c r="D6" s="147">
        <v>1.2</v>
      </c>
      <c r="E6" s="142" t="s">
        <v>87</v>
      </c>
      <c r="F6" s="142"/>
      <c r="G6" s="142"/>
      <c r="H6" s="142"/>
      <c r="I6" s="25"/>
    </row>
    <row r="7" spans="1:9" ht="10.15" customHeight="1" x14ac:dyDescent="0.45">
      <c r="A7" s="53"/>
      <c r="B7" s="54"/>
      <c r="C7" s="54"/>
      <c r="D7" s="54"/>
      <c r="E7" s="54"/>
      <c r="F7" s="54"/>
      <c r="G7" s="54"/>
      <c r="H7" s="54"/>
      <c r="I7" s="148"/>
    </row>
    <row r="8" spans="1:9" ht="18" customHeight="1" x14ac:dyDescent="0.45">
      <c r="A8" s="44" t="s">
        <v>24</v>
      </c>
      <c r="B8" s="103" t="s">
        <v>23</v>
      </c>
      <c r="C8" s="104"/>
      <c r="D8" s="44" t="s">
        <v>0</v>
      </c>
      <c r="E8" s="44" t="s">
        <v>27</v>
      </c>
      <c r="F8" s="44" t="s">
        <v>28</v>
      </c>
      <c r="G8" s="44" t="s">
        <v>6</v>
      </c>
      <c r="H8" s="44" t="s">
        <v>1</v>
      </c>
      <c r="I8" s="44" t="s">
        <v>2</v>
      </c>
    </row>
    <row r="9" spans="1:9" ht="18" customHeight="1" x14ac:dyDescent="0.45">
      <c r="A9" s="18">
        <v>1</v>
      </c>
      <c r="B9" s="95" t="s">
        <v>41</v>
      </c>
      <c r="C9" s="96"/>
      <c r="D9" s="43">
        <f t="shared" ref="D9:D21" si="0">$D$4*1.1</f>
        <v>1.1000000000000001</v>
      </c>
      <c r="E9" s="43">
        <f t="shared" ref="E9:E21" si="1">$D$4*$D$5</f>
        <v>1.1499999999999999</v>
      </c>
      <c r="F9" s="43">
        <f t="shared" ref="F9:F21" si="2">$D$4*$D$6</f>
        <v>1.2</v>
      </c>
      <c r="G9" s="43">
        <f>$D$4*1.3</f>
        <v>1.3</v>
      </c>
      <c r="H9" s="43"/>
      <c r="I9" s="43"/>
    </row>
    <row r="10" spans="1:9" ht="18" customHeight="1" x14ac:dyDescent="0.45">
      <c r="A10" s="18">
        <f>A9+1</f>
        <v>2</v>
      </c>
      <c r="B10" s="95" t="s">
        <v>42</v>
      </c>
      <c r="C10" s="96"/>
      <c r="D10" s="43">
        <f t="shared" si="0"/>
        <v>1.1000000000000001</v>
      </c>
      <c r="E10" s="43">
        <f t="shared" si="1"/>
        <v>1.1499999999999999</v>
      </c>
      <c r="F10" s="43">
        <f t="shared" si="2"/>
        <v>1.2</v>
      </c>
      <c r="G10" s="43"/>
      <c r="H10" s="43">
        <f>$D$4*2.1</f>
        <v>2.1</v>
      </c>
      <c r="I10" s="43"/>
    </row>
    <row r="11" spans="1:9" ht="18" customHeight="1" x14ac:dyDescent="0.45">
      <c r="A11" s="18">
        <f t="shared" ref="A11:A37" si="3">A10+1</f>
        <v>3</v>
      </c>
      <c r="B11" s="95" t="s">
        <v>43</v>
      </c>
      <c r="C11" s="96"/>
      <c r="D11" s="43">
        <f t="shared" si="0"/>
        <v>1.1000000000000001</v>
      </c>
      <c r="E11" s="43">
        <f t="shared" si="1"/>
        <v>1.1499999999999999</v>
      </c>
      <c r="F11" s="43">
        <f t="shared" si="2"/>
        <v>1.2</v>
      </c>
      <c r="G11" s="43"/>
      <c r="H11" s="43">
        <f>$D$4*-2.1</f>
        <v>-2.1</v>
      </c>
      <c r="I11" s="43"/>
    </row>
    <row r="12" spans="1:9" ht="18" customHeight="1" x14ac:dyDescent="0.45">
      <c r="A12" s="18">
        <f t="shared" si="3"/>
        <v>4</v>
      </c>
      <c r="B12" s="95" t="s">
        <v>44</v>
      </c>
      <c r="C12" s="96"/>
      <c r="D12" s="43">
        <f t="shared" si="0"/>
        <v>1.1000000000000001</v>
      </c>
      <c r="E12" s="43">
        <f t="shared" si="1"/>
        <v>1.1499999999999999</v>
      </c>
      <c r="F12" s="43">
        <f t="shared" si="2"/>
        <v>1.2</v>
      </c>
      <c r="G12" s="43"/>
      <c r="H12" s="43"/>
      <c r="I12" s="43">
        <f>$D$4*2.1</f>
        <v>2.1</v>
      </c>
    </row>
    <row r="13" spans="1:9" ht="18" customHeight="1" x14ac:dyDescent="0.45">
      <c r="A13" s="18">
        <f t="shared" si="3"/>
        <v>5</v>
      </c>
      <c r="B13" s="95" t="s">
        <v>45</v>
      </c>
      <c r="C13" s="96"/>
      <c r="D13" s="43">
        <f t="shared" si="0"/>
        <v>1.1000000000000001</v>
      </c>
      <c r="E13" s="43">
        <f t="shared" si="1"/>
        <v>1.1499999999999999</v>
      </c>
      <c r="F13" s="43">
        <f t="shared" si="2"/>
        <v>1.2</v>
      </c>
      <c r="G13" s="43"/>
      <c r="H13" s="43"/>
      <c r="I13" s="43">
        <f>$D$4*-2.1</f>
        <v>-2.1</v>
      </c>
    </row>
    <row r="14" spans="1:9" ht="18" customHeight="1" x14ac:dyDescent="0.45">
      <c r="A14" s="18">
        <f t="shared" si="3"/>
        <v>6</v>
      </c>
      <c r="B14" s="95" t="s">
        <v>46</v>
      </c>
      <c r="C14" s="96"/>
      <c r="D14" s="43">
        <f t="shared" si="0"/>
        <v>1.1000000000000001</v>
      </c>
      <c r="E14" s="43">
        <f t="shared" si="1"/>
        <v>1.1499999999999999</v>
      </c>
      <c r="F14" s="43">
        <f t="shared" si="2"/>
        <v>1.2</v>
      </c>
      <c r="G14" s="43">
        <f t="shared" ref="G14:G17" si="4">$D$4*1.3</f>
        <v>1.3</v>
      </c>
      <c r="H14" s="43">
        <f>$D$4*2.1*0.9</f>
        <v>1.8900000000000001</v>
      </c>
      <c r="I14" s="43"/>
    </row>
    <row r="15" spans="1:9" ht="18" customHeight="1" x14ac:dyDescent="0.45">
      <c r="A15" s="18">
        <f t="shared" si="3"/>
        <v>7</v>
      </c>
      <c r="B15" s="95" t="s">
        <v>47</v>
      </c>
      <c r="C15" s="96"/>
      <c r="D15" s="43">
        <f t="shared" si="0"/>
        <v>1.1000000000000001</v>
      </c>
      <c r="E15" s="43">
        <f t="shared" si="1"/>
        <v>1.1499999999999999</v>
      </c>
      <c r="F15" s="43">
        <f t="shared" si="2"/>
        <v>1.2</v>
      </c>
      <c r="G15" s="43">
        <f t="shared" si="4"/>
        <v>1.3</v>
      </c>
      <c r="H15" s="43">
        <f>$D$4*-2.1*0.9</f>
        <v>-1.8900000000000001</v>
      </c>
      <c r="I15" s="43"/>
    </row>
    <row r="16" spans="1:9" ht="18" customHeight="1" x14ac:dyDescent="0.45">
      <c r="A16" s="18">
        <f t="shared" si="3"/>
        <v>8</v>
      </c>
      <c r="B16" s="95" t="s">
        <v>48</v>
      </c>
      <c r="C16" s="96"/>
      <c r="D16" s="43">
        <f t="shared" si="0"/>
        <v>1.1000000000000001</v>
      </c>
      <c r="E16" s="43">
        <f t="shared" si="1"/>
        <v>1.1499999999999999</v>
      </c>
      <c r="F16" s="43">
        <f t="shared" si="2"/>
        <v>1.2</v>
      </c>
      <c r="G16" s="43">
        <f t="shared" si="4"/>
        <v>1.3</v>
      </c>
      <c r="H16" s="43"/>
      <c r="I16" s="43">
        <f>$D$4*2.1*0.9</f>
        <v>1.8900000000000001</v>
      </c>
    </row>
    <row r="17" spans="1:9" ht="18" customHeight="1" x14ac:dyDescent="0.45">
      <c r="A17" s="18">
        <f t="shared" si="3"/>
        <v>9</v>
      </c>
      <c r="B17" s="95" t="s">
        <v>49</v>
      </c>
      <c r="C17" s="96"/>
      <c r="D17" s="43">
        <f t="shared" si="0"/>
        <v>1.1000000000000001</v>
      </c>
      <c r="E17" s="43">
        <f t="shared" si="1"/>
        <v>1.1499999999999999</v>
      </c>
      <c r="F17" s="43">
        <f t="shared" si="2"/>
        <v>1.2</v>
      </c>
      <c r="G17" s="43">
        <f t="shared" si="4"/>
        <v>1.3</v>
      </c>
      <c r="H17" s="43"/>
      <c r="I17" s="43">
        <f>$D$4*-2.1*0.9</f>
        <v>-1.8900000000000001</v>
      </c>
    </row>
    <row r="18" spans="1:9" ht="18" customHeight="1" x14ac:dyDescent="0.45">
      <c r="A18" s="18">
        <f t="shared" si="3"/>
        <v>10</v>
      </c>
      <c r="B18" s="95" t="s">
        <v>50</v>
      </c>
      <c r="C18" s="96"/>
      <c r="D18" s="43">
        <f t="shared" si="0"/>
        <v>1.1000000000000001</v>
      </c>
      <c r="E18" s="43">
        <f t="shared" si="1"/>
        <v>1.1499999999999999</v>
      </c>
      <c r="F18" s="43">
        <f t="shared" si="2"/>
        <v>1.2</v>
      </c>
      <c r="G18" s="43">
        <f t="shared" ref="G18:G21" si="5">$D$4*1.3*0.9</f>
        <v>1.1700000000000002</v>
      </c>
      <c r="H18" s="43">
        <f>$D$4*2.1</f>
        <v>2.1</v>
      </c>
      <c r="I18" s="43"/>
    </row>
    <row r="19" spans="1:9" ht="18" customHeight="1" x14ac:dyDescent="0.45">
      <c r="A19" s="18">
        <f t="shared" si="3"/>
        <v>11</v>
      </c>
      <c r="B19" s="95" t="s">
        <v>51</v>
      </c>
      <c r="C19" s="96"/>
      <c r="D19" s="43">
        <f t="shared" si="0"/>
        <v>1.1000000000000001</v>
      </c>
      <c r="E19" s="43">
        <f t="shared" si="1"/>
        <v>1.1499999999999999</v>
      </c>
      <c r="F19" s="43">
        <f t="shared" si="2"/>
        <v>1.2</v>
      </c>
      <c r="G19" s="43">
        <f t="shared" si="5"/>
        <v>1.1700000000000002</v>
      </c>
      <c r="H19" s="43">
        <f>$D$4*-2.1</f>
        <v>-2.1</v>
      </c>
      <c r="I19" s="43"/>
    </row>
    <row r="20" spans="1:9" ht="18" customHeight="1" x14ac:dyDescent="0.45">
      <c r="A20" s="18">
        <f t="shared" si="3"/>
        <v>12</v>
      </c>
      <c r="B20" s="95" t="s">
        <v>52</v>
      </c>
      <c r="C20" s="96"/>
      <c r="D20" s="43">
        <f t="shared" si="0"/>
        <v>1.1000000000000001</v>
      </c>
      <c r="E20" s="43">
        <f t="shared" si="1"/>
        <v>1.1499999999999999</v>
      </c>
      <c r="F20" s="43">
        <f t="shared" si="2"/>
        <v>1.2</v>
      </c>
      <c r="G20" s="43">
        <f t="shared" si="5"/>
        <v>1.1700000000000002</v>
      </c>
      <c r="H20" s="43"/>
      <c r="I20" s="43">
        <f>$D$4*2.1</f>
        <v>2.1</v>
      </c>
    </row>
    <row r="21" spans="1:9" ht="18" customHeight="1" x14ac:dyDescent="0.45">
      <c r="A21" s="18">
        <f t="shared" si="3"/>
        <v>13</v>
      </c>
      <c r="B21" s="95" t="s">
        <v>53</v>
      </c>
      <c r="C21" s="96"/>
      <c r="D21" s="43">
        <f t="shared" si="0"/>
        <v>1.1000000000000001</v>
      </c>
      <c r="E21" s="43">
        <f t="shared" si="1"/>
        <v>1.1499999999999999</v>
      </c>
      <c r="F21" s="43">
        <f t="shared" si="2"/>
        <v>1.2</v>
      </c>
      <c r="G21" s="43">
        <f t="shared" si="5"/>
        <v>1.1700000000000002</v>
      </c>
      <c r="H21" s="43"/>
      <c r="I21" s="43">
        <f>$D$4*-2.1</f>
        <v>-2.1</v>
      </c>
    </row>
    <row r="22" spans="1:9" ht="18" customHeight="1" x14ac:dyDescent="0.45">
      <c r="A22" s="2">
        <f t="shared" si="3"/>
        <v>14</v>
      </c>
      <c r="B22" s="88" t="s">
        <v>8</v>
      </c>
      <c r="C22" s="89"/>
      <c r="D22" s="2">
        <v>1</v>
      </c>
      <c r="E22" s="2">
        <v>1</v>
      </c>
      <c r="F22" s="2">
        <v>1</v>
      </c>
      <c r="G22" s="2">
        <v>1</v>
      </c>
      <c r="H22" s="2"/>
      <c r="I22" s="2"/>
    </row>
    <row r="23" spans="1:9" ht="18" customHeight="1" x14ac:dyDescent="0.45">
      <c r="A23" s="2">
        <f t="shared" si="3"/>
        <v>15</v>
      </c>
      <c r="B23" s="88" t="s">
        <v>9</v>
      </c>
      <c r="C23" s="89"/>
      <c r="D23" s="2">
        <v>1</v>
      </c>
      <c r="E23" s="2">
        <v>1</v>
      </c>
      <c r="F23" s="2">
        <v>1</v>
      </c>
      <c r="G23" s="2"/>
      <c r="H23" s="2">
        <v>1</v>
      </c>
      <c r="I23" s="2"/>
    </row>
    <row r="24" spans="1:9" ht="18" customHeight="1" x14ac:dyDescent="0.45">
      <c r="A24" s="2">
        <f t="shared" si="3"/>
        <v>16</v>
      </c>
      <c r="B24" s="88" t="s">
        <v>10</v>
      </c>
      <c r="C24" s="89"/>
      <c r="D24" s="2">
        <v>1</v>
      </c>
      <c r="E24" s="2">
        <v>1</v>
      </c>
      <c r="F24" s="2">
        <v>1</v>
      </c>
      <c r="G24" s="2"/>
      <c r="H24" s="2">
        <v>-1</v>
      </c>
      <c r="I24" s="2"/>
    </row>
    <row r="25" spans="1:9" ht="18" customHeight="1" x14ac:dyDescent="0.45">
      <c r="A25" s="2">
        <f t="shared" si="3"/>
        <v>17</v>
      </c>
      <c r="B25" s="88" t="s">
        <v>11</v>
      </c>
      <c r="C25" s="89"/>
      <c r="D25" s="2">
        <v>1</v>
      </c>
      <c r="E25" s="2">
        <v>1</v>
      </c>
      <c r="F25" s="2">
        <v>1</v>
      </c>
      <c r="G25" s="2"/>
      <c r="H25" s="2"/>
      <c r="I25" s="2">
        <v>1</v>
      </c>
    </row>
    <row r="26" spans="1:9" ht="18" customHeight="1" x14ac:dyDescent="0.45">
      <c r="A26" s="2">
        <f t="shared" si="3"/>
        <v>18</v>
      </c>
      <c r="B26" s="88" t="s">
        <v>12</v>
      </c>
      <c r="C26" s="89"/>
      <c r="D26" s="2">
        <v>1</v>
      </c>
      <c r="E26" s="2">
        <v>1</v>
      </c>
      <c r="F26" s="2">
        <v>1</v>
      </c>
      <c r="G26" s="2"/>
      <c r="H26" s="2"/>
      <c r="I26" s="2">
        <v>-1</v>
      </c>
    </row>
    <row r="27" spans="1:9" ht="18" customHeight="1" x14ac:dyDescent="0.45">
      <c r="A27" s="2">
        <f t="shared" si="3"/>
        <v>19</v>
      </c>
      <c r="B27" s="88" t="s">
        <v>13</v>
      </c>
      <c r="C27" s="89"/>
      <c r="D27" s="2">
        <v>1</v>
      </c>
      <c r="E27" s="2">
        <v>1</v>
      </c>
      <c r="F27" s="2">
        <v>1</v>
      </c>
      <c r="G27" s="2">
        <v>1</v>
      </c>
      <c r="H27" s="2">
        <v>0.9</v>
      </c>
      <c r="I27" s="2"/>
    </row>
    <row r="28" spans="1:9" ht="18" customHeight="1" x14ac:dyDescent="0.45">
      <c r="A28" s="2">
        <f t="shared" si="3"/>
        <v>20</v>
      </c>
      <c r="B28" s="88" t="s">
        <v>14</v>
      </c>
      <c r="C28" s="89"/>
      <c r="D28" s="2">
        <v>1</v>
      </c>
      <c r="E28" s="2">
        <v>1</v>
      </c>
      <c r="F28" s="2">
        <v>1</v>
      </c>
      <c r="G28" s="2">
        <v>1</v>
      </c>
      <c r="H28" s="2">
        <v>-0.9</v>
      </c>
      <c r="I28" s="2"/>
    </row>
    <row r="29" spans="1:9" ht="18" customHeight="1" x14ac:dyDescent="0.45">
      <c r="A29" s="2">
        <f t="shared" si="3"/>
        <v>21</v>
      </c>
      <c r="B29" s="88" t="s">
        <v>15</v>
      </c>
      <c r="C29" s="89"/>
      <c r="D29" s="2">
        <v>1</v>
      </c>
      <c r="E29" s="2">
        <v>1</v>
      </c>
      <c r="F29" s="2">
        <v>1</v>
      </c>
      <c r="G29" s="2">
        <v>1</v>
      </c>
      <c r="H29" s="2"/>
      <c r="I29" s="2">
        <v>0.9</v>
      </c>
    </row>
    <row r="30" spans="1:9" ht="18" customHeight="1" x14ac:dyDescent="0.45">
      <c r="A30" s="2">
        <f t="shared" si="3"/>
        <v>22</v>
      </c>
      <c r="B30" s="88" t="s">
        <v>16</v>
      </c>
      <c r="C30" s="89"/>
      <c r="D30" s="2">
        <v>1</v>
      </c>
      <c r="E30" s="2">
        <v>1</v>
      </c>
      <c r="F30" s="2">
        <v>1</v>
      </c>
      <c r="G30" s="2">
        <v>1</v>
      </c>
      <c r="H30" s="2"/>
      <c r="I30" s="2">
        <v>-0.9</v>
      </c>
    </row>
    <row r="31" spans="1:9" ht="18" customHeight="1" x14ac:dyDescent="0.45">
      <c r="A31" s="2">
        <f t="shared" si="3"/>
        <v>23</v>
      </c>
      <c r="B31" s="88" t="s">
        <v>17</v>
      </c>
      <c r="C31" s="89"/>
      <c r="D31" s="2">
        <v>1</v>
      </c>
      <c r="E31" s="2">
        <v>1</v>
      </c>
      <c r="F31" s="2">
        <v>1</v>
      </c>
      <c r="G31" s="2">
        <v>0.9</v>
      </c>
      <c r="H31" s="2">
        <v>1</v>
      </c>
      <c r="I31" s="2"/>
    </row>
    <row r="32" spans="1:9" ht="18" customHeight="1" x14ac:dyDescent="0.45">
      <c r="A32" s="2">
        <f t="shared" si="3"/>
        <v>24</v>
      </c>
      <c r="B32" s="88" t="s">
        <v>18</v>
      </c>
      <c r="C32" s="89"/>
      <c r="D32" s="2">
        <v>1</v>
      </c>
      <c r="E32" s="2">
        <v>1</v>
      </c>
      <c r="F32" s="2">
        <v>1</v>
      </c>
      <c r="G32" s="2">
        <v>0.9</v>
      </c>
      <c r="H32" s="2">
        <v>-1</v>
      </c>
      <c r="I32" s="2"/>
    </row>
    <row r="33" spans="1:9" ht="18" customHeight="1" x14ac:dyDescent="0.45">
      <c r="A33" s="2">
        <f t="shared" si="3"/>
        <v>25</v>
      </c>
      <c r="B33" s="88" t="s">
        <v>19</v>
      </c>
      <c r="C33" s="89"/>
      <c r="D33" s="2">
        <v>1</v>
      </c>
      <c r="E33" s="2">
        <v>1</v>
      </c>
      <c r="F33" s="2">
        <v>1</v>
      </c>
      <c r="G33" s="2">
        <v>0.9</v>
      </c>
      <c r="H33" s="2"/>
      <c r="I33" s="2">
        <v>1</v>
      </c>
    </row>
    <row r="34" spans="1:9" ht="18" customHeight="1" x14ac:dyDescent="0.45">
      <c r="A34" s="2">
        <f t="shared" si="3"/>
        <v>26</v>
      </c>
      <c r="B34" s="99" t="s">
        <v>20</v>
      </c>
      <c r="C34" s="100"/>
      <c r="D34" s="2">
        <v>1</v>
      </c>
      <c r="E34" s="2">
        <v>1</v>
      </c>
      <c r="F34" s="2">
        <v>1</v>
      </c>
      <c r="G34" s="2">
        <v>0.9</v>
      </c>
      <c r="H34" s="2"/>
      <c r="I34" s="2">
        <v>-1</v>
      </c>
    </row>
    <row r="35" spans="1:9" ht="18" customHeight="1" x14ac:dyDescent="0.45">
      <c r="A35" s="70">
        <f t="shared" si="3"/>
        <v>27</v>
      </c>
      <c r="B35" s="68" t="s">
        <v>3</v>
      </c>
      <c r="C35" s="71" t="s">
        <v>29</v>
      </c>
      <c r="D35" s="19"/>
      <c r="E35" s="18"/>
      <c r="F35" s="18"/>
      <c r="G35" s="18"/>
      <c r="H35" s="18" t="s">
        <v>25</v>
      </c>
      <c r="I35" s="18" t="s">
        <v>25</v>
      </c>
    </row>
    <row r="36" spans="1:9" ht="18" customHeight="1" x14ac:dyDescent="0.45">
      <c r="A36" s="9">
        <f t="shared" si="3"/>
        <v>28</v>
      </c>
      <c r="B36" s="13" t="s">
        <v>22</v>
      </c>
      <c r="C36" s="16" t="s">
        <v>29</v>
      </c>
      <c r="D36" s="90" t="s">
        <v>129</v>
      </c>
      <c r="E36" s="91"/>
      <c r="F36" s="91"/>
      <c r="G36" s="91"/>
      <c r="H36" s="91"/>
      <c r="I36" s="92"/>
    </row>
    <row r="37" spans="1:9" ht="18" customHeight="1" x14ac:dyDescent="0.45">
      <c r="A37" s="69">
        <f t="shared" si="3"/>
        <v>29</v>
      </c>
      <c r="B37" s="101" t="s">
        <v>21</v>
      </c>
      <c r="C37" s="102"/>
      <c r="D37" s="69">
        <v>1</v>
      </c>
      <c r="E37" s="69">
        <v>1</v>
      </c>
      <c r="F37" s="69">
        <v>1</v>
      </c>
      <c r="G37" s="69">
        <v>0.35</v>
      </c>
      <c r="H37" s="69"/>
      <c r="I37" s="69"/>
    </row>
    <row r="38" spans="1:9" ht="18" customHeight="1" x14ac:dyDescent="0.45">
      <c r="A38" s="61" t="s">
        <v>76</v>
      </c>
      <c r="B38" s="62"/>
      <c r="C38" s="62"/>
      <c r="D38" s="62"/>
      <c r="E38" s="62"/>
      <c r="F38" s="62"/>
      <c r="G38" s="62"/>
      <c r="H38" s="62"/>
      <c r="I38" s="63"/>
    </row>
    <row r="39" spans="1:9" ht="18" customHeight="1" x14ac:dyDescent="0.45">
      <c r="A39" s="47" t="s">
        <v>147</v>
      </c>
      <c r="B39" s="149"/>
      <c r="C39" s="149"/>
      <c r="D39" s="149"/>
      <c r="E39" s="149"/>
      <c r="F39" s="149"/>
      <c r="G39" s="149"/>
      <c r="H39" s="149"/>
      <c r="I39" s="48"/>
    </row>
    <row r="40" spans="1:9" ht="18" customHeight="1" x14ac:dyDescent="0.45">
      <c r="A40" s="47" t="s">
        <v>146</v>
      </c>
      <c r="B40" s="149"/>
      <c r="C40" s="149"/>
      <c r="D40" s="149"/>
      <c r="E40" s="149"/>
      <c r="F40" s="149"/>
      <c r="G40" s="149"/>
      <c r="H40" s="149"/>
      <c r="I40" s="48"/>
    </row>
    <row r="41" spans="1:9" ht="18" customHeight="1" x14ac:dyDescent="0.45">
      <c r="A41" s="81" t="s">
        <v>149</v>
      </c>
      <c r="B41" s="150"/>
      <c r="C41" s="150"/>
      <c r="D41" s="150"/>
      <c r="E41" s="150"/>
      <c r="F41" s="150"/>
      <c r="G41" s="150"/>
      <c r="H41" s="150"/>
      <c r="I41" s="83"/>
    </row>
    <row r="42" spans="1:9" s="29" customFormat="1" ht="28.05" customHeight="1" x14ac:dyDescent="0.45">
      <c r="A42" s="143" t="s">
        <v>148</v>
      </c>
      <c r="B42" s="151"/>
      <c r="C42" s="151"/>
      <c r="D42" s="151"/>
      <c r="E42" s="151"/>
      <c r="F42" s="151"/>
      <c r="G42" s="151"/>
      <c r="H42" s="151"/>
      <c r="I42" s="152"/>
    </row>
    <row r="43" spans="1:9" ht="18" customHeight="1" x14ac:dyDescent="0.45">
      <c r="A43" s="66" t="s">
        <v>77</v>
      </c>
      <c r="B43" s="153"/>
      <c r="C43" s="153"/>
      <c r="D43" s="153"/>
      <c r="E43" s="153"/>
      <c r="F43" s="153"/>
      <c r="G43" s="153"/>
      <c r="H43" s="60"/>
      <c r="I43" s="67"/>
    </row>
    <row r="44" spans="1:9" ht="18" customHeight="1" x14ac:dyDescent="0.45">
      <c r="A44" s="154" t="s">
        <v>78</v>
      </c>
      <c r="B44" s="142"/>
      <c r="C44" s="144"/>
      <c r="D44" s="142"/>
      <c r="E44" s="142"/>
      <c r="F44" s="142"/>
      <c r="G44" s="142"/>
      <c r="H44" s="142"/>
      <c r="I44" s="25"/>
    </row>
    <row r="45" spans="1:9" ht="18" customHeight="1" x14ac:dyDescent="0.45">
      <c r="A45" s="26"/>
      <c r="B45" s="142"/>
      <c r="C45" s="144"/>
      <c r="D45" s="142"/>
      <c r="E45" s="142"/>
      <c r="F45" s="142"/>
      <c r="G45" s="142"/>
      <c r="H45" s="142"/>
      <c r="I45" s="25"/>
    </row>
    <row r="46" spans="1:9" ht="27.75" customHeight="1" x14ac:dyDescent="0.45">
      <c r="A46" s="50"/>
      <c r="B46" s="51" t="s">
        <v>135</v>
      </c>
      <c r="C46" s="51"/>
      <c r="D46" s="51"/>
      <c r="E46" s="51"/>
      <c r="F46" s="51"/>
      <c r="G46" s="51"/>
      <c r="H46" s="51"/>
      <c r="I46" s="52"/>
    </row>
  </sheetData>
  <mergeCells count="31">
    <mergeCell ref="B34:C34"/>
    <mergeCell ref="D36:I36"/>
    <mergeCell ref="B37:C37"/>
    <mergeCell ref="A42:I42"/>
    <mergeCell ref="B28:C28"/>
    <mergeCell ref="B29:C29"/>
    <mergeCell ref="B30:C30"/>
    <mergeCell ref="B31:C31"/>
    <mergeCell ref="B32:C32"/>
    <mergeCell ref="B33:C33"/>
    <mergeCell ref="B22:C22"/>
    <mergeCell ref="B23:C23"/>
    <mergeCell ref="B24:C24"/>
    <mergeCell ref="B25:C25"/>
    <mergeCell ref="B26:C26"/>
    <mergeCell ref="B27:C27"/>
    <mergeCell ref="B19:C19"/>
    <mergeCell ref="B20:C20"/>
    <mergeCell ref="B21:C21"/>
    <mergeCell ref="B13:C13"/>
    <mergeCell ref="B14:C14"/>
    <mergeCell ref="B15:C15"/>
    <mergeCell ref="B16:C16"/>
    <mergeCell ref="B17:C17"/>
    <mergeCell ref="B18:C18"/>
    <mergeCell ref="A1:I1"/>
    <mergeCell ref="B8:C8"/>
    <mergeCell ref="B9:C9"/>
    <mergeCell ref="B10:C10"/>
    <mergeCell ref="B11:C11"/>
    <mergeCell ref="B12:C12"/>
  </mergeCells>
  <dataValidations disablePrompts="1" count="1">
    <dataValidation type="list" allowBlank="1" showInputMessage="1" showErrorMessage="1" sqref="D3" xr:uid="{83CDE457-45DF-4038-9DF7-4EF1B6C4FAA3}">
      <formula1>"C1,C2,C3"</formula1>
    </dataValidation>
  </dataValidations>
  <hyperlinks>
    <hyperlink ref="A44" r:id="rId1" xr:uid="{5AEF2441-08E8-474D-AA81-F954AC2B276F}"/>
  </hyperlinks>
  <pageMargins left="0.7" right="0.7" top="0.75" bottom="0.75" header="0.3" footer="0.3"/>
  <pageSetup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4CA71-4E08-4B81-B49E-1DBC19A75B24}">
  <dimension ref="A1:R80"/>
  <sheetViews>
    <sheetView zoomScaleNormal="100" workbookViewId="0">
      <selection activeCell="P1" sqref="P1"/>
    </sheetView>
  </sheetViews>
  <sheetFormatPr defaultColWidth="9" defaultRowHeight="18" customHeight="1" x14ac:dyDescent="0.45"/>
  <cols>
    <col min="1" max="1" width="6" style="1" customWidth="1"/>
    <col min="2" max="2" width="10" style="1" customWidth="1"/>
    <col min="3" max="3" width="5.86328125" style="6" customWidth="1"/>
    <col min="4" max="15" width="7.59765625" style="1" customWidth="1"/>
    <col min="16" max="16384" width="9" style="1"/>
  </cols>
  <sheetData>
    <row r="1" spans="1:18" s="21" customFormat="1" ht="25.15" customHeight="1" x14ac:dyDescent="0.45">
      <c r="A1" s="111" t="s">
        <v>73</v>
      </c>
      <c r="B1" s="112"/>
      <c r="C1" s="112"/>
      <c r="D1" s="112"/>
      <c r="E1" s="112"/>
      <c r="F1" s="112"/>
      <c r="G1" s="112"/>
      <c r="H1" s="112"/>
      <c r="I1" s="112"/>
      <c r="J1" s="112"/>
      <c r="K1" s="112"/>
      <c r="L1" s="112"/>
      <c r="M1" s="112"/>
      <c r="N1" s="112"/>
      <c r="O1" s="113"/>
    </row>
    <row r="2" spans="1:18" ht="18" customHeight="1" x14ac:dyDescent="0.45">
      <c r="A2" s="22" t="s">
        <v>72</v>
      </c>
      <c r="B2" s="23"/>
      <c r="C2" s="24"/>
      <c r="D2" s="23"/>
      <c r="E2" s="23"/>
      <c r="F2" s="23"/>
      <c r="G2" s="23"/>
      <c r="H2" s="23"/>
      <c r="I2" s="23"/>
      <c r="J2" s="23"/>
      <c r="K2" s="23"/>
      <c r="L2" s="23"/>
      <c r="M2" s="23"/>
      <c r="N2" s="23"/>
      <c r="O2" s="25"/>
    </row>
    <row r="3" spans="1:18" ht="18" customHeight="1" x14ac:dyDescent="0.45">
      <c r="A3" s="26" t="s">
        <v>30</v>
      </c>
      <c r="B3" s="24"/>
      <c r="C3" s="23"/>
      <c r="D3" s="23"/>
      <c r="E3" s="23"/>
      <c r="F3" s="72" t="s">
        <v>125</v>
      </c>
      <c r="G3" s="72"/>
      <c r="H3" s="23" t="s">
        <v>38</v>
      </c>
      <c r="I3" s="23"/>
      <c r="J3" s="23"/>
      <c r="K3" s="23"/>
      <c r="L3" s="23"/>
      <c r="M3" s="23" t="s">
        <v>82</v>
      </c>
      <c r="N3" s="23"/>
      <c r="O3" s="25"/>
    </row>
    <row r="4" spans="1:18" ht="18" customHeight="1" x14ac:dyDescent="0.45">
      <c r="A4" s="26" t="s">
        <v>31</v>
      </c>
      <c r="B4" s="24"/>
      <c r="C4" s="23"/>
      <c r="D4" s="23"/>
      <c r="E4" s="23"/>
      <c r="F4" s="73">
        <f>IF(F3="C1",0.87,IF(F3="C2",1,IF(F3="C3",1.15)))</f>
        <v>1.1499999999999999</v>
      </c>
      <c r="G4" s="73"/>
      <c r="H4" s="23" t="s">
        <v>34</v>
      </c>
      <c r="I4" s="23"/>
      <c r="J4" s="23"/>
      <c r="K4" s="23"/>
      <c r="L4" s="23"/>
      <c r="M4" s="23" t="s">
        <v>82</v>
      </c>
      <c r="N4" s="23"/>
      <c r="O4" s="25"/>
    </row>
    <row r="5" spans="1:18" ht="18" customHeight="1" x14ac:dyDescent="0.45">
      <c r="A5" s="26" t="s">
        <v>32</v>
      </c>
      <c r="B5" s="24"/>
      <c r="C5" s="23"/>
      <c r="D5" s="23"/>
      <c r="E5" s="23"/>
      <c r="F5" s="74">
        <v>1.1499999999999999</v>
      </c>
      <c r="G5" s="74"/>
      <c r="H5" s="23" t="s">
        <v>70</v>
      </c>
      <c r="I5" s="23"/>
      <c r="J5" s="23"/>
      <c r="K5" s="23"/>
      <c r="L5" s="23"/>
      <c r="M5" s="23" t="s">
        <v>83</v>
      </c>
      <c r="N5" s="23"/>
      <c r="O5" s="25"/>
    </row>
    <row r="6" spans="1:18" ht="18" customHeight="1" x14ac:dyDescent="0.45">
      <c r="A6" s="26" t="s">
        <v>33</v>
      </c>
      <c r="B6" s="24"/>
      <c r="C6" s="23"/>
      <c r="D6" s="23"/>
      <c r="E6" s="23"/>
      <c r="F6" s="74">
        <v>1.2</v>
      </c>
      <c r="G6" s="74"/>
      <c r="H6" s="23" t="s">
        <v>71</v>
      </c>
      <c r="I6" s="23"/>
      <c r="J6" s="23"/>
      <c r="K6" s="23"/>
      <c r="L6" s="23"/>
      <c r="M6" s="23" t="s">
        <v>83</v>
      </c>
      <c r="N6" s="23"/>
      <c r="O6" s="25"/>
    </row>
    <row r="7" spans="1:18" ht="18" customHeight="1" x14ac:dyDescent="0.45">
      <c r="A7" s="26"/>
      <c r="B7" s="24"/>
      <c r="C7" s="23"/>
      <c r="D7" s="23"/>
      <c r="E7" s="23"/>
      <c r="F7" s="74"/>
      <c r="G7" s="74"/>
      <c r="H7" s="75" t="s">
        <v>84</v>
      </c>
      <c r="I7" s="75"/>
      <c r="J7" s="75"/>
      <c r="K7" s="75"/>
      <c r="L7" s="75"/>
      <c r="M7" s="75" t="s">
        <v>85</v>
      </c>
      <c r="N7" s="75"/>
      <c r="O7" s="37"/>
    </row>
    <row r="8" spans="1:18" ht="18" customHeight="1" x14ac:dyDescent="0.45">
      <c r="A8" s="26"/>
      <c r="B8" s="23"/>
      <c r="C8" s="24"/>
      <c r="D8" s="23"/>
      <c r="E8" s="23"/>
      <c r="F8" s="23"/>
      <c r="G8" s="23"/>
      <c r="H8" s="23" t="s">
        <v>86</v>
      </c>
      <c r="I8" s="23"/>
      <c r="J8" s="23"/>
      <c r="K8" s="23"/>
      <c r="L8" s="23"/>
      <c r="M8" s="23" t="s">
        <v>83</v>
      </c>
      <c r="N8" s="23"/>
      <c r="O8" s="25"/>
    </row>
    <row r="9" spans="1:18" ht="18" customHeight="1" x14ac:dyDescent="0.45">
      <c r="A9" s="26"/>
      <c r="B9" s="23"/>
      <c r="C9" s="24"/>
      <c r="D9" s="23"/>
      <c r="E9" s="23"/>
      <c r="F9" s="23"/>
      <c r="G9" s="23"/>
      <c r="H9" s="23" t="s">
        <v>87</v>
      </c>
      <c r="I9" s="23"/>
      <c r="J9" s="23"/>
      <c r="K9" s="23"/>
      <c r="L9" s="23"/>
      <c r="M9" s="23" t="s">
        <v>83</v>
      </c>
      <c r="N9" s="23"/>
      <c r="O9" s="25"/>
      <c r="R9" s="1" t="s">
        <v>36</v>
      </c>
    </row>
    <row r="10" spans="1:18" ht="18" customHeight="1" x14ac:dyDescent="0.45">
      <c r="A10" s="26"/>
      <c r="B10" s="23"/>
      <c r="C10" s="24"/>
      <c r="D10" s="23"/>
      <c r="E10" s="23"/>
      <c r="F10" s="23"/>
      <c r="G10" s="23"/>
      <c r="H10" s="23" t="s">
        <v>88</v>
      </c>
      <c r="I10" s="23"/>
      <c r="J10" s="23"/>
      <c r="K10" s="23"/>
      <c r="L10" s="23"/>
      <c r="M10" s="23" t="s">
        <v>124</v>
      </c>
      <c r="N10" s="23"/>
      <c r="O10" s="25"/>
    </row>
    <row r="11" spans="1:18" ht="18" customHeight="1" x14ac:dyDescent="0.45">
      <c r="A11" s="26"/>
      <c r="B11" s="23"/>
      <c r="C11" s="24"/>
      <c r="D11" s="23"/>
      <c r="E11" s="23"/>
      <c r="F11" s="23"/>
      <c r="G11" s="23"/>
      <c r="H11" s="75" t="s">
        <v>39</v>
      </c>
      <c r="I11" s="75"/>
      <c r="J11" s="75"/>
      <c r="K11" s="75"/>
      <c r="L11" s="75"/>
      <c r="M11" s="75" t="s">
        <v>124</v>
      </c>
      <c r="N11" s="75"/>
      <c r="O11" s="37"/>
    </row>
    <row r="12" spans="1:18" ht="18" customHeight="1" x14ac:dyDescent="0.45">
      <c r="A12" s="26"/>
      <c r="B12" s="23"/>
      <c r="C12" s="24"/>
      <c r="D12" s="23"/>
      <c r="E12" s="23"/>
      <c r="F12" s="23"/>
      <c r="G12" s="23"/>
      <c r="H12" s="23"/>
      <c r="I12" s="23"/>
      <c r="J12" s="23"/>
      <c r="K12" s="23"/>
      <c r="L12" s="23"/>
      <c r="M12" s="23"/>
      <c r="N12" s="23"/>
      <c r="O12" s="25"/>
    </row>
    <row r="13" spans="1:18" ht="25.15" customHeight="1" x14ac:dyDescent="0.45">
      <c r="A13" s="114" t="s">
        <v>74</v>
      </c>
      <c r="B13" s="115"/>
      <c r="C13" s="115"/>
      <c r="D13" s="115"/>
      <c r="E13" s="115"/>
      <c r="F13" s="115"/>
      <c r="G13" s="115"/>
      <c r="H13" s="115"/>
      <c r="I13" s="115"/>
      <c r="J13" s="115"/>
      <c r="K13" s="115"/>
      <c r="L13" s="115"/>
      <c r="M13" s="115"/>
      <c r="N13" s="115"/>
      <c r="O13" s="116"/>
    </row>
    <row r="14" spans="1:18" ht="18" customHeight="1" x14ac:dyDescent="0.45">
      <c r="A14" s="20" t="s">
        <v>24</v>
      </c>
      <c r="B14" s="93" t="s">
        <v>23</v>
      </c>
      <c r="C14" s="94"/>
      <c r="D14" s="20" t="s">
        <v>0</v>
      </c>
      <c r="E14" s="20" t="s">
        <v>27</v>
      </c>
      <c r="F14" s="20" t="s">
        <v>28</v>
      </c>
      <c r="G14" s="20" t="s">
        <v>81</v>
      </c>
      <c r="H14" s="20" t="s">
        <v>37</v>
      </c>
      <c r="I14" s="20" t="s">
        <v>69</v>
      </c>
      <c r="J14" s="20" t="s">
        <v>35</v>
      </c>
      <c r="K14" s="20" t="s">
        <v>1</v>
      </c>
      <c r="L14" s="20" t="s">
        <v>2</v>
      </c>
      <c r="M14" s="20" t="s">
        <v>40</v>
      </c>
      <c r="N14" s="20" t="s">
        <v>4</v>
      </c>
      <c r="O14" s="20" t="s">
        <v>5</v>
      </c>
    </row>
    <row r="15" spans="1:18" ht="18" customHeight="1" x14ac:dyDescent="0.45">
      <c r="A15" s="18">
        <v>1</v>
      </c>
      <c r="B15" s="95" t="s">
        <v>41</v>
      </c>
      <c r="C15" s="96"/>
      <c r="D15" s="43">
        <f t="shared" ref="D15:D27" si="0">$F$4*1.1</f>
        <v>1.2649999999999999</v>
      </c>
      <c r="E15" s="43">
        <f t="shared" ref="E15:E27" si="1">$F$4*$F$5</f>
        <v>1.3224999999999998</v>
      </c>
      <c r="F15" s="43">
        <f t="shared" ref="F15:F27" si="2">$F$4*$F$6</f>
        <v>1.38</v>
      </c>
      <c r="G15" s="43">
        <f>$F$4*1.2</f>
        <v>1.38</v>
      </c>
      <c r="H15" s="43">
        <f>$F$4*1.3</f>
        <v>1.4949999999999999</v>
      </c>
      <c r="I15" s="43">
        <f>$F$4*1.3</f>
        <v>1.4949999999999999</v>
      </c>
      <c r="J15" s="43">
        <f>$F$4*1.2</f>
        <v>1.38</v>
      </c>
      <c r="K15" s="43"/>
      <c r="L15" s="43"/>
      <c r="M15" s="18"/>
      <c r="N15" s="18"/>
      <c r="O15" s="18"/>
    </row>
    <row r="16" spans="1:18" ht="18" customHeight="1" x14ac:dyDescent="0.45">
      <c r="A16" s="18">
        <v>2</v>
      </c>
      <c r="B16" s="95" t="s">
        <v>42</v>
      </c>
      <c r="C16" s="96"/>
      <c r="D16" s="43">
        <f t="shared" si="0"/>
        <v>1.2649999999999999</v>
      </c>
      <c r="E16" s="43">
        <f t="shared" si="1"/>
        <v>1.3224999999999998</v>
      </c>
      <c r="F16" s="43">
        <f t="shared" si="2"/>
        <v>1.38</v>
      </c>
      <c r="G16" s="43">
        <f t="shared" ref="G16:G19" si="3">$F$4*1.2</f>
        <v>1.38</v>
      </c>
      <c r="H16" s="43"/>
      <c r="I16" s="43"/>
      <c r="J16" s="43"/>
      <c r="K16" s="43">
        <f>$F$4*2.1</f>
        <v>2.415</v>
      </c>
      <c r="L16" s="43"/>
      <c r="M16" s="18"/>
      <c r="N16" s="18"/>
      <c r="O16" s="18"/>
    </row>
    <row r="17" spans="1:15" ht="18" customHeight="1" x14ac:dyDescent="0.45">
      <c r="A17" s="18">
        <v>3</v>
      </c>
      <c r="B17" s="95" t="s">
        <v>43</v>
      </c>
      <c r="C17" s="96"/>
      <c r="D17" s="43">
        <f t="shared" si="0"/>
        <v>1.2649999999999999</v>
      </c>
      <c r="E17" s="43">
        <f t="shared" si="1"/>
        <v>1.3224999999999998</v>
      </c>
      <c r="F17" s="43">
        <f t="shared" si="2"/>
        <v>1.38</v>
      </c>
      <c r="G17" s="43">
        <f t="shared" si="3"/>
        <v>1.38</v>
      </c>
      <c r="H17" s="43"/>
      <c r="I17" s="43"/>
      <c r="J17" s="43"/>
      <c r="K17" s="43">
        <f>$F$4*-2.1</f>
        <v>-2.415</v>
      </c>
      <c r="L17" s="43"/>
      <c r="M17" s="18"/>
      <c r="N17" s="18"/>
      <c r="O17" s="18"/>
    </row>
    <row r="18" spans="1:15" ht="18" customHeight="1" x14ac:dyDescent="0.45">
      <c r="A18" s="18">
        <v>4</v>
      </c>
      <c r="B18" s="95" t="s">
        <v>44</v>
      </c>
      <c r="C18" s="96"/>
      <c r="D18" s="43">
        <f t="shared" si="0"/>
        <v>1.2649999999999999</v>
      </c>
      <c r="E18" s="43">
        <f t="shared" si="1"/>
        <v>1.3224999999999998</v>
      </c>
      <c r="F18" s="43">
        <f t="shared" si="2"/>
        <v>1.38</v>
      </c>
      <c r="G18" s="43">
        <f t="shared" si="3"/>
        <v>1.38</v>
      </c>
      <c r="H18" s="43"/>
      <c r="I18" s="43"/>
      <c r="J18" s="43"/>
      <c r="K18" s="43"/>
      <c r="L18" s="43">
        <f>$F$4*2.1</f>
        <v>2.415</v>
      </c>
      <c r="M18" s="18"/>
      <c r="N18" s="18"/>
      <c r="O18" s="18"/>
    </row>
    <row r="19" spans="1:15" ht="18" customHeight="1" x14ac:dyDescent="0.45">
      <c r="A19" s="18">
        <v>5</v>
      </c>
      <c r="B19" s="95" t="s">
        <v>45</v>
      </c>
      <c r="C19" s="96"/>
      <c r="D19" s="43">
        <f t="shared" si="0"/>
        <v>1.2649999999999999</v>
      </c>
      <c r="E19" s="43">
        <f t="shared" si="1"/>
        <v>1.3224999999999998</v>
      </c>
      <c r="F19" s="43">
        <f t="shared" si="2"/>
        <v>1.38</v>
      </c>
      <c r="G19" s="43">
        <f t="shared" si="3"/>
        <v>1.38</v>
      </c>
      <c r="H19" s="43"/>
      <c r="I19" s="43"/>
      <c r="J19" s="43"/>
      <c r="K19" s="43"/>
      <c r="L19" s="43">
        <f>$F$4*-2.1</f>
        <v>-2.415</v>
      </c>
      <c r="M19" s="18"/>
      <c r="N19" s="18"/>
      <c r="O19" s="18"/>
    </row>
    <row r="20" spans="1:15" ht="18" customHeight="1" x14ac:dyDescent="0.45">
      <c r="A20" s="18">
        <v>6</v>
      </c>
      <c r="B20" s="95" t="s">
        <v>46</v>
      </c>
      <c r="C20" s="96"/>
      <c r="D20" s="43">
        <f t="shared" si="0"/>
        <v>1.2649999999999999</v>
      </c>
      <c r="E20" s="43">
        <f t="shared" si="1"/>
        <v>1.3224999999999998</v>
      </c>
      <c r="F20" s="43">
        <f t="shared" si="2"/>
        <v>1.38</v>
      </c>
      <c r="G20" s="43">
        <f>$F$4*1.2</f>
        <v>1.38</v>
      </c>
      <c r="H20" s="43">
        <f t="shared" ref="H20:I23" si="4">$F$4*1.3</f>
        <v>1.4949999999999999</v>
      </c>
      <c r="I20" s="43">
        <f t="shared" si="4"/>
        <v>1.4949999999999999</v>
      </c>
      <c r="J20" s="43">
        <f>$F$4*1.2</f>
        <v>1.38</v>
      </c>
      <c r="K20" s="43">
        <f>$F$4*2.1*0.9</f>
        <v>2.1735000000000002</v>
      </c>
      <c r="L20" s="43"/>
      <c r="M20" s="18"/>
      <c r="N20" s="18"/>
      <c r="O20" s="18"/>
    </row>
    <row r="21" spans="1:15" ht="18" customHeight="1" x14ac:dyDescent="0.45">
      <c r="A21" s="18">
        <v>7</v>
      </c>
      <c r="B21" s="95" t="s">
        <v>47</v>
      </c>
      <c r="C21" s="96"/>
      <c r="D21" s="43">
        <f t="shared" si="0"/>
        <v>1.2649999999999999</v>
      </c>
      <c r="E21" s="43">
        <f t="shared" si="1"/>
        <v>1.3224999999999998</v>
      </c>
      <c r="F21" s="43">
        <f t="shared" si="2"/>
        <v>1.38</v>
      </c>
      <c r="G21" s="43">
        <f>$F$4*1.2</f>
        <v>1.38</v>
      </c>
      <c r="H21" s="43">
        <f t="shared" si="4"/>
        <v>1.4949999999999999</v>
      </c>
      <c r="I21" s="43">
        <f t="shared" si="4"/>
        <v>1.4949999999999999</v>
      </c>
      <c r="J21" s="43">
        <f>$F$4*1.2</f>
        <v>1.38</v>
      </c>
      <c r="K21" s="43">
        <f>$F$4*-2.1*0.9</f>
        <v>-2.1735000000000002</v>
      </c>
      <c r="L21" s="43"/>
      <c r="M21" s="18"/>
      <c r="N21" s="18"/>
      <c r="O21" s="18"/>
    </row>
    <row r="22" spans="1:15" ht="18" customHeight="1" x14ac:dyDescent="0.45">
      <c r="A22" s="18">
        <v>8</v>
      </c>
      <c r="B22" s="95" t="s">
        <v>48</v>
      </c>
      <c r="C22" s="96"/>
      <c r="D22" s="43">
        <f t="shared" si="0"/>
        <v>1.2649999999999999</v>
      </c>
      <c r="E22" s="43">
        <f t="shared" si="1"/>
        <v>1.3224999999999998</v>
      </c>
      <c r="F22" s="43">
        <f t="shared" si="2"/>
        <v>1.38</v>
      </c>
      <c r="G22" s="43">
        <f>$F$4*1.2</f>
        <v>1.38</v>
      </c>
      <c r="H22" s="43">
        <f t="shared" si="4"/>
        <v>1.4949999999999999</v>
      </c>
      <c r="I22" s="43">
        <f t="shared" si="4"/>
        <v>1.4949999999999999</v>
      </c>
      <c r="J22" s="43">
        <f>$F$4*1.2</f>
        <v>1.38</v>
      </c>
      <c r="K22" s="43"/>
      <c r="L22" s="43">
        <f>$F$4*2.1*0.9</f>
        <v>2.1735000000000002</v>
      </c>
      <c r="M22" s="18"/>
      <c r="N22" s="18"/>
      <c r="O22" s="18"/>
    </row>
    <row r="23" spans="1:15" ht="18" customHeight="1" x14ac:dyDescent="0.45">
      <c r="A23" s="18">
        <v>9</v>
      </c>
      <c r="B23" s="95" t="s">
        <v>49</v>
      </c>
      <c r="C23" s="96"/>
      <c r="D23" s="43">
        <f t="shared" si="0"/>
        <v>1.2649999999999999</v>
      </c>
      <c r="E23" s="43">
        <f t="shared" si="1"/>
        <v>1.3224999999999998</v>
      </c>
      <c r="F23" s="43">
        <f t="shared" si="2"/>
        <v>1.38</v>
      </c>
      <c r="G23" s="43">
        <f>$F$4*1.2</f>
        <v>1.38</v>
      </c>
      <c r="H23" s="43">
        <f t="shared" si="4"/>
        <v>1.4949999999999999</v>
      </c>
      <c r="I23" s="43">
        <f t="shared" si="4"/>
        <v>1.4949999999999999</v>
      </c>
      <c r="J23" s="43">
        <f>$F$4*1.2</f>
        <v>1.38</v>
      </c>
      <c r="K23" s="43"/>
      <c r="L23" s="43">
        <f>$F$4*-2.1*0.9</f>
        <v>-2.1735000000000002</v>
      </c>
      <c r="M23" s="18"/>
      <c r="N23" s="18"/>
      <c r="O23" s="18"/>
    </row>
    <row r="24" spans="1:15" ht="18" customHeight="1" x14ac:dyDescent="0.45">
      <c r="A24" s="18">
        <v>10</v>
      </c>
      <c r="B24" s="95" t="s">
        <v>50</v>
      </c>
      <c r="C24" s="96"/>
      <c r="D24" s="43">
        <f t="shared" si="0"/>
        <v>1.2649999999999999</v>
      </c>
      <c r="E24" s="43">
        <f t="shared" si="1"/>
        <v>1.3224999999999998</v>
      </c>
      <c r="F24" s="43">
        <f t="shared" si="2"/>
        <v>1.38</v>
      </c>
      <c r="G24" s="43">
        <f t="shared" ref="G24:G27" si="5">$F$4*1.2</f>
        <v>1.38</v>
      </c>
      <c r="H24" s="43">
        <f t="shared" ref="H24:I27" si="6">$F$4*1.3*0.9</f>
        <v>1.3454999999999999</v>
      </c>
      <c r="I24" s="43">
        <f t="shared" si="6"/>
        <v>1.3454999999999999</v>
      </c>
      <c r="J24" s="43">
        <f>$F$4*1.2*0.9</f>
        <v>1.242</v>
      </c>
      <c r="K24" s="43">
        <f>$F$4*2.1</f>
        <v>2.415</v>
      </c>
      <c r="L24" s="43"/>
      <c r="M24" s="18"/>
      <c r="N24" s="18"/>
      <c r="O24" s="18"/>
    </row>
    <row r="25" spans="1:15" ht="18" customHeight="1" x14ac:dyDescent="0.45">
      <c r="A25" s="18">
        <v>11</v>
      </c>
      <c r="B25" s="95" t="s">
        <v>51</v>
      </c>
      <c r="C25" s="96"/>
      <c r="D25" s="43">
        <f t="shared" si="0"/>
        <v>1.2649999999999999</v>
      </c>
      <c r="E25" s="43">
        <f t="shared" si="1"/>
        <v>1.3224999999999998</v>
      </c>
      <c r="F25" s="43">
        <f t="shared" si="2"/>
        <v>1.38</v>
      </c>
      <c r="G25" s="43">
        <f t="shared" si="5"/>
        <v>1.38</v>
      </c>
      <c r="H25" s="43">
        <f t="shared" si="6"/>
        <v>1.3454999999999999</v>
      </c>
      <c r="I25" s="43">
        <f t="shared" si="6"/>
        <v>1.3454999999999999</v>
      </c>
      <c r="J25" s="43">
        <f>$F$4*1.2*0.9</f>
        <v>1.242</v>
      </c>
      <c r="K25" s="43">
        <f>$F$4*-2.1</f>
        <v>-2.415</v>
      </c>
      <c r="L25" s="43"/>
      <c r="M25" s="18"/>
      <c r="N25" s="18"/>
      <c r="O25" s="18"/>
    </row>
    <row r="26" spans="1:15" ht="18" customHeight="1" x14ac:dyDescent="0.45">
      <c r="A26" s="18">
        <v>12</v>
      </c>
      <c r="B26" s="95" t="s">
        <v>52</v>
      </c>
      <c r="C26" s="96"/>
      <c r="D26" s="43">
        <f t="shared" si="0"/>
        <v>1.2649999999999999</v>
      </c>
      <c r="E26" s="43">
        <f t="shared" si="1"/>
        <v>1.3224999999999998</v>
      </c>
      <c r="F26" s="43">
        <f t="shared" si="2"/>
        <v>1.38</v>
      </c>
      <c r="G26" s="43">
        <f t="shared" si="5"/>
        <v>1.38</v>
      </c>
      <c r="H26" s="43">
        <f t="shared" si="6"/>
        <v>1.3454999999999999</v>
      </c>
      <c r="I26" s="43">
        <f t="shared" si="6"/>
        <v>1.3454999999999999</v>
      </c>
      <c r="J26" s="43">
        <f>$F$4*1.2*0.9</f>
        <v>1.242</v>
      </c>
      <c r="K26" s="43"/>
      <c r="L26" s="43">
        <f>$F$4*2.1</f>
        <v>2.415</v>
      </c>
      <c r="M26" s="18"/>
      <c r="N26" s="18"/>
      <c r="O26" s="18"/>
    </row>
    <row r="27" spans="1:15" ht="18" customHeight="1" x14ac:dyDescent="0.45">
      <c r="A27" s="18">
        <v>13</v>
      </c>
      <c r="B27" s="95" t="s">
        <v>53</v>
      </c>
      <c r="C27" s="96"/>
      <c r="D27" s="43">
        <f t="shared" si="0"/>
        <v>1.2649999999999999</v>
      </c>
      <c r="E27" s="43">
        <f t="shared" si="1"/>
        <v>1.3224999999999998</v>
      </c>
      <c r="F27" s="43">
        <f t="shared" si="2"/>
        <v>1.38</v>
      </c>
      <c r="G27" s="43">
        <f t="shared" si="5"/>
        <v>1.38</v>
      </c>
      <c r="H27" s="43">
        <f t="shared" si="6"/>
        <v>1.3454999999999999</v>
      </c>
      <c r="I27" s="43">
        <f t="shared" si="6"/>
        <v>1.3454999999999999</v>
      </c>
      <c r="J27" s="43">
        <f>$F$4*1.2*0.9</f>
        <v>1.242</v>
      </c>
      <c r="K27" s="43"/>
      <c r="L27" s="43">
        <f>$F$4*-2.1</f>
        <v>-2.415</v>
      </c>
      <c r="M27" s="18"/>
      <c r="N27" s="18"/>
      <c r="O27" s="18"/>
    </row>
    <row r="28" spans="1:15" ht="18" customHeight="1" x14ac:dyDescent="0.45">
      <c r="A28" s="42">
        <v>14</v>
      </c>
      <c r="B28" s="97" t="s">
        <v>54</v>
      </c>
      <c r="C28" s="98"/>
      <c r="D28" s="42">
        <v>1.1000000000000001</v>
      </c>
      <c r="E28" s="42">
        <f>$F$5</f>
        <v>1.1499999999999999</v>
      </c>
      <c r="F28" s="42">
        <f>$F$6</f>
        <v>1.2</v>
      </c>
      <c r="G28" s="42">
        <v>1.2</v>
      </c>
      <c r="H28" s="42">
        <f>1.3*0.5</f>
        <v>0.65</v>
      </c>
      <c r="I28" s="42">
        <f>1.3*0.5</f>
        <v>0.65</v>
      </c>
      <c r="J28" s="42">
        <f>1.2*0.5</f>
        <v>0.6</v>
      </c>
      <c r="K28" s="42"/>
      <c r="L28" s="42"/>
      <c r="M28" s="42">
        <v>1</v>
      </c>
      <c r="N28" s="42"/>
      <c r="O28" s="42"/>
    </row>
    <row r="29" spans="1:15" ht="18" customHeight="1" x14ac:dyDescent="0.45">
      <c r="A29" s="42">
        <v>15</v>
      </c>
      <c r="B29" s="97" t="s">
        <v>55</v>
      </c>
      <c r="C29" s="98"/>
      <c r="D29" s="42">
        <v>1.1000000000000001</v>
      </c>
      <c r="E29" s="42">
        <f t="shared" ref="E29:E40" si="7">$F$5</f>
        <v>1.1499999999999999</v>
      </c>
      <c r="F29" s="42">
        <f t="shared" ref="F29:F40" si="8">$F$6</f>
        <v>1.2</v>
      </c>
      <c r="G29" s="42">
        <v>1.2</v>
      </c>
      <c r="H29" s="42"/>
      <c r="I29" s="42"/>
      <c r="J29" s="42"/>
      <c r="K29" s="42">
        <f>2.1*0.5</f>
        <v>1.05</v>
      </c>
      <c r="L29" s="42"/>
      <c r="M29" s="42">
        <v>1</v>
      </c>
      <c r="N29" s="42"/>
      <c r="O29" s="42"/>
    </row>
    <row r="30" spans="1:15" ht="18" customHeight="1" x14ac:dyDescent="0.45">
      <c r="A30" s="42">
        <v>16</v>
      </c>
      <c r="B30" s="97" t="s">
        <v>56</v>
      </c>
      <c r="C30" s="98"/>
      <c r="D30" s="42">
        <v>1.1000000000000001</v>
      </c>
      <c r="E30" s="42">
        <f t="shared" si="7"/>
        <v>1.1499999999999999</v>
      </c>
      <c r="F30" s="42">
        <f t="shared" si="8"/>
        <v>1.2</v>
      </c>
      <c r="G30" s="42">
        <v>1.2</v>
      </c>
      <c r="H30" s="42"/>
      <c r="I30" s="42"/>
      <c r="J30" s="42"/>
      <c r="K30" s="42">
        <f>-2.1*0.5</f>
        <v>-1.05</v>
      </c>
      <c r="L30" s="42"/>
      <c r="M30" s="42">
        <v>1</v>
      </c>
      <c r="N30" s="42"/>
      <c r="O30" s="42"/>
    </row>
    <row r="31" spans="1:15" ht="18" customHeight="1" x14ac:dyDescent="0.45">
      <c r="A31" s="42">
        <v>17</v>
      </c>
      <c r="B31" s="97" t="s">
        <v>57</v>
      </c>
      <c r="C31" s="98"/>
      <c r="D31" s="42">
        <v>1.1000000000000001</v>
      </c>
      <c r="E31" s="42">
        <f t="shared" si="7"/>
        <v>1.1499999999999999</v>
      </c>
      <c r="F31" s="42">
        <f t="shared" si="8"/>
        <v>1.2</v>
      </c>
      <c r="G31" s="42">
        <v>1.2</v>
      </c>
      <c r="H31" s="42"/>
      <c r="I31" s="42"/>
      <c r="J31" s="42"/>
      <c r="K31" s="42"/>
      <c r="L31" s="42">
        <f>2.1*0.5</f>
        <v>1.05</v>
      </c>
      <c r="M31" s="42">
        <v>1</v>
      </c>
      <c r="N31" s="42"/>
      <c r="O31" s="42"/>
    </row>
    <row r="32" spans="1:15" ht="18" customHeight="1" x14ac:dyDescent="0.45">
      <c r="A32" s="42">
        <v>18</v>
      </c>
      <c r="B32" s="97" t="s">
        <v>58</v>
      </c>
      <c r="C32" s="98"/>
      <c r="D32" s="42">
        <v>1.1000000000000001</v>
      </c>
      <c r="E32" s="42">
        <f t="shared" si="7"/>
        <v>1.1499999999999999</v>
      </c>
      <c r="F32" s="42">
        <f t="shared" si="8"/>
        <v>1.2</v>
      </c>
      <c r="G32" s="42">
        <v>1.2</v>
      </c>
      <c r="H32" s="42"/>
      <c r="I32" s="42"/>
      <c r="J32" s="42"/>
      <c r="K32" s="42"/>
      <c r="L32" s="42">
        <f>-2.1*0.5</f>
        <v>-1.05</v>
      </c>
      <c r="M32" s="42">
        <v>1</v>
      </c>
      <c r="N32" s="42"/>
      <c r="O32" s="42"/>
    </row>
    <row r="33" spans="1:15" ht="18" customHeight="1" x14ac:dyDescent="0.45">
      <c r="A33" s="42">
        <v>19</v>
      </c>
      <c r="B33" s="97" t="s">
        <v>59</v>
      </c>
      <c r="C33" s="98"/>
      <c r="D33" s="42">
        <v>1.1000000000000001</v>
      </c>
      <c r="E33" s="42">
        <f t="shared" si="7"/>
        <v>1.1499999999999999</v>
      </c>
      <c r="F33" s="42">
        <f t="shared" si="8"/>
        <v>1.2</v>
      </c>
      <c r="G33" s="42">
        <v>1.2</v>
      </c>
      <c r="H33" s="42">
        <f>1.3*0.5</f>
        <v>0.65</v>
      </c>
      <c r="I33" s="42">
        <f>1.3*0.5</f>
        <v>0.65</v>
      </c>
      <c r="J33" s="42">
        <f>1.2*0.5</f>
        <v>0.6</v>
      </c>
      <c r="K33" s="42">
        <f>2.1*0.3</f>
        <v>0.63</v>
      </c>
      <c r="L33" s="42"/>
      <c r="M33" s="42">
        <v>1</v>
      </c>
      <c r="N33" s="42"/>
      <c r="O33" s="42"/>
    </row>
    <row r="34" spans="1:15" ht="18" customHeight="1" x14ac:dyDescent="0.45">
      <c r="A34" s="42">
        <v>20</v>
      </c>
      <c r="B34" s="97" t="s">
        <v>60</v>
      </c>
      <c r="C34" s="98"/>
      <c r="D34" s="42">
        <v>1.1000000000000001</v>
      </c>
      <c r="E34" s="42">
        <f t="shared" si="7"/>
        <v>1.1499999999999999</v>
      </c>
      <c r="F34" s="42">
        <f t="shared" si="8"/>
        <v>1.2</v>
      </c>
      <c r="G34" s="42">
        <v>1.2</v>
      </c>
      <c r="H34" s="42">
        <f t="shared" ref="H34:I36" si="9">1.3*0.5</f>
        <v>0.65</v>
      </c>
      <c r="I34" s="42">
        <f t="shared" si="9"/>
        <v>0.65</v>
      </c>
      <c r="J34" s="42">
        <f t="shared" ref="J34:J36" si="10">1.2*0.5</f>
        <v>0.6</v>
      </c>
      <c r="K34" s="42">
        <f>-2.1*0.3</f>
        <v>-0.63</v>
      </c>
      <c r="L34" s="42"/>
      <c r="M34" s="42">
        <v>1</v>
      </c>
      <c r="N34" s="42"/>
      <c r="O34" s="42"/>
    </row>
    <row r="35" spans="1:15" ht="18" customHeight="1" x14ac:dyDescent="0.45">
      <c r="A35" s="42">
        <v>21</v>
      </c>
      <c r="B35" s="97" t="s">
        <v>61</v>
      </c>
      <c r="C35" s="98"/>
      <c r="D35" s="42">
        <v>1.1000000000000001</v>
      </c>
      <c r="E35" s="42">
        <f t="shared" si="7"/>
        <v>1.1499999999999999</v>
      </c>
      <c r="F35" s="42">
        <f t="shared" si="8"/>
        <v>1.2</v>
      </c>
      <c r="G35" s="42">
        <v>1.2</v>
      </c>
      <c r="H35" s="42">
        <f t="shared" si="9"/>
        <v>0.65</v>
      </c>
      <c r="I35" s="42">
        <f t="shared" si="9"/>
        <v>0.65</v>
      </c>
      <c r="J35" s="42">
        <f t="shared" si="10"/>
        <v>0.6</v>
      </c>
      <c r="K35" s="42"/>
      <c r="L35" s="42">
        <f>2.1*0.3</f>
        <v>0.63</v>
      </c>
      <c r="M35" s="42">
        <v>1</v>
      </c>
      <c r="N35" s="42"/>
      <c r="O35" s="42"/>
    </row>
    <row r="36" spans="1:15" ht="18" customHeight="1" x14ac:dyDescent="0.45">
      <c r="A36" s="42">
        <v>22</v>
      </c>
      <c r="B36" s="97" t="s">
        <v>62</v>
      </c>
      <c r="C36" s="98"/>
      <c r="D36" s="42">
        <v>1.1000000000000001</v>
      </c>
      <c r="E36" s="42">
        <f t="shared" si="7"/>
        <v>1.1499999999999999</v>
      </c>
      <c r="F36" s="42">
        <f t="shared" si="8"/>
        <v>1.2</v>
      </c>
      <c r="G36" s="42">
        <v>1.2</v>
      </c>
      <c r="H36" s="42">
        <f t="shared" si="9"/>
        <v>0.65</v>
      </c>
      <c r="I36" s="42">
        <f t="shared" si="9"/>
        <v>0.65</v>
      </c>
      <c r="J36" s="42">
        <f t="shared" si="10"/>
        <v>0.6</v>
      </c>
      <c r="K36" s="42"/>
      <c r="L36" s="42">
        <f>-2.1*0.3</f>
        <v>-0.63</v>
      </c>
      <c r="M36" s="42">
        <v>1</v>
      </c>
      <c r="N36" s="42"/>
      <c r="O36" s="42"/>
    </row>
    <row r="37" spans="1:15" ht="18" customHeight="1" x14ac:dyDescent="0.45">
      <c r="A37" s="42">
        <v>23</v>
      </c>
      <c r="B37" s="97" t="s">
        <v>63</v>
      </c>
      <c r="C37" s="98"/>
      <c r="D37" s="42">
        <v>1.1000000000000001</v>
      </c>
      <c r="E37" s="42">
        <f t="shared" si="7"/>
        <v>1.1499999999999999</v>
      </c>
      <c r="F37" s="42">
        <f t="shared" si="8"/>
        <v>1.2</v>
      </c>
      <c r="G37" s="42">
        <v>1.2</v>
      </c>
      <c r="H37" s="42">
        <f>1.3*0.3</f>
        <v>0.39</v>
      </c>
      <c r="I37" s="42">
        <f>1.3*0.3</f>
        <v>0.39</v>
      </c>
      <c r="J37" s="42">
        <f>1.2*0.3</f>
        <v>0.36</v>
      </c>
      <c r="K37" s="42">
        <f>2.1*0.5</f>
        <v>1.05</v>
      </c>
      <c r="L37" s="42"/>
      <c r="M37" s="42">
        <v>1</v>
      </c>
      <c r="N37" s="42"/>
      <c r="O37" s="42"/>
    </row>
    <row r="38" spans="1:15" ht="18" customHeight="1" x14ac:dyDescent="0.45">
      <c r="A38" s="42">
        <v>24</v>
      </c>
      <c r="B38" s="97" t="s">
        <v>64</v>
      </c>
      <c r="C38" s="98"/>
      <c r="D38" s="42">
        <v>1.1000000000000001</v>
      </c>
      <c r="E38" s="42">
        <f t="shared" si="7"/>
        <v>1.1499999999999999</v>
      </c>
      <c r="F38" s="42">
        <f t="shared" si="8"/>
        <v>1.2</v>
      </c>
      <c r="G38" s="42">
        <v>1.2</v>
      </c>
      <c r="H38" s="42">
        <f t="shared" ref="H38:I40" si="11">1.3*0.3</f>
        <v>0.39</v>
      </c>
      <c r="I38" s="42">
        <f t="shared" si="11"/>
        <v>0.39</v>
      </c>
      <c r="J38" s="42">
        <f t="shared" ref="J38:J40" si="12">1.2*0.3</f>
        <v>0.36</v>
      </c>
      <c r="K38" s="42">
        <f>-2.1*0.5</f>
        <v>-1.05</v>
      </c>
      <c r="L38" s="42"/>
      <c r="M38" s="42">
        <v>1</v>
      </c>
      <c r="N38" s="42"/>
      <c r="O38" s="42"/>
    </row>
    <row r="39" spans="1:15" ht="18" customHeight="1" x14ac:dyDescent="0.45">
      <c r="A39" s="42">
        <v>25</v>
      </c>
      <c r="B39" s="97" t="s">
        <v>65</v>
      </c>
      <c r="C39" s="98"/>
      <c r="D39" s="42">
        <v>1.1000000000000001</v>
      </c>
      <c r="E39" s="42">
        <f t="shared" si="7"/>
        <v>1.1499999999999999</v>
      </c>
      <c r="F39" s="42">
        <f t="shared" si="8"/>
        <v>1.2</v>
      </c>
      <c r="G39" s="42">
        <v>1.2</v>
      </c>
      <c r="H39" s="42">
        <f t="shared" si="11"/>
        <v>0.39</v>
      </c>
      <c r="I39" s="42">
        <f t="shared" si="11"/>
        <v>0.39</v>
      </c>
      <c r="J39" s="42">
        <f t="shared" si="12"/>
        <v>0.36</v>
      </c>
      <c r="K39" s="42"/>
      <c r="L39" s="42">
        <f>2.1*0.5</f>
        <v>1.05</v>
      </c>
      <c r="M39" s="42">
        <v>1</v>
      </c>
      <c r="N39" s="42"/>
      <c r="O39" s="42"/>
    </row>
    <row r="40" spans="1:15" ht="18" customHeight="1" x14ac:dyDescent="0.45">
      <c r="A40" s="42">
        <v>26</v>
      </c>
      <c r="B40" s="97" t="s">
        <v>66</v>
      </c>
      <c r="C40" s="98"/>
      <c r="D40" s="42">
        <v>1.1000000000000001</v>
      </c>
      <c r="E40" s="42">
        <f t="shared" si="7"/>
        <v>1.1499999999999999</v>
      </c>
      <c r="F40" s="42">
        <f t="shared" si="8"/>
        <v>1.2</v>
      </c>
      <c r="G40" s="42">
        <v>1.2</v>
      </c>
      <c r="H40" s="42">
        <f t="shared" si="11"/>
        <v>0.39</v>
      </c>
      <c r="I40" s="42">
        <f t="shared" si="11"/>
        <v>0.39</v>
      </c>
      <c r="J40" s="42">
        <f t="shared" si="12"/>
        <v>0.36</v>
      </c>
      <c r="K40" s="42"/>
      <c r="L40" s="42">
        <f>-2.1*0.5</f>
        <v>-1.05</v>
      </c>
      <c r="M40" s="42">
        <v>1</v>
      </c>
      <c r="N40" s="42"/>
      <c r="O40" s="42"/>
    </row>
    <row r="41" spans="1:15" ht="18" customHeight="1" x14ac:dyDescent="0.45">
      <c r="A41" s="18">
        <v>27</v>
      </c>
      <c r="B41" s="95" t="s">
        <v>67</v>
      </c>
      <c r="C41" s="96"/>
      <c r="D41" s="19">
        <v>1</v>
      </c>
      <c r="E41" s="19">
        <v>1</v>
      </c>
      <c r="F41" s="19">
        <v>1</v>
      </c>
      <c r="G41" s="19">
        <v>0.8</v>
      </c>
      <c r="H41" s="18">
        <v>0.3</v>
      </c>
      <c r="I41" s="18">
        <v>0.6</v>
      </c>
      <c r="J41" s="18">
        <v>0.6</v>
      </c>
      <c r="K41" s="18"/>
      <c r="L41" s="18"/>
      <c r="M41" s="18"/>
      <c r="N41" s="18">
        <v>1</v>
      </c>
      <c r="O41" s="18">
        <v>0.3</v>
      </c>
    </row>
    <row r="42" spans="1:15" ht="18" customHeight="1" x14ac:dyDescent="0.45">
      <c r="A42" s="18">
        <v>28</v>
      </c>
      <c r="B42" s="95" t="s">
        <v>68</v>
      </c>
      <c r="C42" s="96"/>
      <c r="D42" s="19">
        <v>1</v>
      </c>
      <c r="E42" s="19">
        <v>1</v>
      </c>
      <c r="F42" s="19">
        <v>1</v>
      </c>
      <c r="G42" s="19">
        <v>0.8</v>
      </c>
      <c r="H42" s="18">
        <v>0.3</v>
      </c>
      <c r="I42" s="18">
        <v>0.6</v>
      </c>
      <c r="J42" s="18">
        <v>0.6</v>
      </c>
      <c r="K42" s="18"/>
      <c r="L42" s="18"/>
      <c r="M42" s="18"/>
      <c r="N42" s="18">
        <v>0.3</v>
      </c>
      <c r="O42" s="18">
        <v>1</v>
      </c>
    </row>
    <row r="43" spans="1:15" ht="18" customHeight="1" x14ac:dyDescent="0.45">
      <c r="A43" s="26"/>
      <c r="B43" s="23"/>
      <c r="C43" s="24"/>
      <c r="D43" s="23"/>
      <c r="E43" s="23"/>
      <c r="F43" s="23"/>
      <c r="G43" s="23"/>
      <c r="H43" s="23"/>
      <c r="I43" s="23"/>
      <c r="J43" s="23"/>
      <c r="K43" s="23"/>
      <c r="L43" s="23"/>
      <c r="M43" s="23"/>
      <c r="N43" s="23"/>
      <c r="O43" s="25"/>
    </row>
    <row r="44" spans="1:15" ht="25.15" customHeight="1" x14ac:dyDescent="0.45">
      <c r="A44" s="114" t="s">
        <v>75</v>
      </c>
      <c r="B44" s="115"/>
      <c r="C44" s="115"/>
      <c r="D44" s="115"/>
      <c r="E44" s="115"/>
      <c r="F44" s="115"/>
      <c r="G44" s="115"/>
      <c r="H44" s="115"/>
      <c r="I44" s="115"/>
      <c r="J44" s="115"/>
      <c r="K44" s="115"/>
      <c r="L44" s="115"/>
      <c r="M44" s="117"/>
      <c r="N44" s="117"/>
      <c r="O44" s="118"/>
    </row>
    <row r="45" spans="1:15" ht="18" customHeight="1" x14ac:dyDescent="0.45">
      <c r="A45" s="20" t="s">
        <v>24</v>
      </c>
      <c r="B45" s="93" t="s">
        <v>23</v>
      </c>
      <c r="C45" s="94"/>
      <c r="D45" s="20" t="s">
        <v>89</v>
      </c>
      <c r="E45" s="20" t="s">
        <v>81</v>
      </c>
      <c r="F45" s="20" t="s">
        <v>6</v>
      </c>
      <c r="G45" s="20" t="s">
        <v>1</v>
      </c>
      <c r="H45" s="20" t="s">
        <v>2</v>
      </c>
      <c r="I45" s="20" t="s">
        <v>4</v>
      </c>
      <c r="J45" s="20" t="s">
        <v>5</v>
      </c>
      <c r="K45" s="20" t="s">
        <v>79</v>
      </c>
      <c r="L45" s="20" t="s">
        <v>80</v>
      </c>
      <c r="M45" s="84"/>
      <c r="N45" s="84"/>
      <c r="O45" s="86"/>
    </row>
    <row r="46" spans="1:15" ht="18" customHeight="1" x14ac:dyDescent="0.45">
      <c r="A46" s="2">
        <v>1</v>
      </c>
      <c r="B46" s="88" t="s">
        <v>8</v>
      </c>
      <c r="C46" s="89"/>
      <c r="D46" s="2">
        <v>1</v>
      </c>
      <c r="E46" s="2">
        <v>1</v>
      </c>
      <c r="F46" s="2">
        <v>1</v>
      </c>
      <c r="G46" s="2"/>
      <c r="H46" s="2"/>
      <c r="I46" s="2"/>
      <c r="J46" s="2"/>
      <c r="K46" s="2"/>
      <c r="L46" s="2"/>
      <c r="M46" s="85"/>
      <c r="N46" s="85"/>
      <c r="O46" s="87"/>
    </row>
    <row r="47" spans="1:15" ht="18" customHeight="1" x14ac:dyDescent="0.45">
      <c r="A47" s="2">
        <v>2</v>
      </c>
      <c r="B47" s="88" t="s">
        <v>9</v>
      </c>
      <c r="C47" s="89"/>
      <c r="D47" s="2">
        <v>1</v>
      </c>
      <c r="E47" s="2">
        <v>1</v>
      </c>
      <c r="F47" s="2"/>
      <c r="G47" s="2">
        <v>1</v>
      </c>
      <c r="H47" s="2"/>
      <c r="I47" s="2"/>
      <c r="J47" s="2"/>
      <c r="K47" s="2"/>
      <c r="L47" s="2"/>
      <c r="M47" s="85"/>
      <c r="N47" s="85"/>
      <c r="O47" s="87"/>
    </row>
    <row r="48" spans="1:15" ht="18" customHeight="1" x14ac:dyDescent="0.45">
      <c r="A48" s="2">
        <v>3</v>
      </c>
      <c r="B48" s="88" t="s">
        <v>10</v>
      </c>
      <c r="C48" s="89"/>
      <c r="D48" s="2">
        <v>1</v>
      </c>
      <c r="E48" s="2">
        <v>1</v>
      </c>
      <c r="F48" s="2"/>
      <c r="G48" s="2">
        <v>-1</v>
      </c>
      <c r="H48" s="2"/>
      <c r="I48" s="2"/>
      <c r="J48" s="2"/>
      <c r="K48" s="2"/>
      <c r="L48" s="2"/>
      <c r="M48" s="85"/>
      <c r="N48" s="85"/>
      <c r="O48" s="87"/>
    </row>
    <row r="49" spans="1:15" ht="18" customHeight="1" x14ac:dyDescent="0.45">
      <c r="A49" s="2">
        <v>4</v>
      </c>
      <c r="B49" s="88" t="s">
        <v>11</v>
      </c>
      <c r="C49" s="89"/>
      <c r="D49" s="2">
        <v>1</v>
      </c>
      <c r="E49" s="2">
        <v>1</v>
      </c>
      <c r="F49" s="2"/>
      <c r="G49" s="2"/>
      <c r="H49" s="2">
        <v>1</v>
      </c>
      <c r="I49" s="2"/>
      <c r="J49" s="2"/>
      <c r="K49" s="2"/>
      <c r="L49" s="2"/>
      <c r="M49" s="85"/>
      <c r="N49" s="85"/>
      <c r="O49" s="87"/>
    </row>
    <row r="50" spans="1:15" ht="18" customHeight="1" x14ac:dyDescent="0.45">
      <c r="A50" s="2">
        <v>5</v>
      </c>
      <c r="B50" s="88" t="s">
        <v>12</v>
      </c>
      <c r="C50" s="89"/>
      <c r="D50" s="2">
        <v>1</v>
      </c>
      <c r="E50" s="2">
        <v>1</v>
      </c>
      <c r="F50" s="2"/>
      <c r="G50" s="2"/>
      <c r="H50" s="2">
        <v>-1</v>
      </c>
      <c r="I50" s="2"/>
      <c r="J50" s="2"/>
      <c r="K50" s="2"/>
      <c r="L50" s="2"/>
      <c r="M50" s="85"/>
      <c r="N50" s="85"/>
      <c r="O50" s="87"/>
    </row>
    <row r="51" spans="1:15" ht="18" customHeight="1" x14ac:dyDescent="0.45">
      <c r="A51" s="2">
        <v>6</v>
      </c>
      <c r="B51" s="88" t="s">
        <v>13</v>
      </c>
      <c r="C51" s="89"/>
      <c r="D51" s="2">
        <v>1</v>
      </c>
      <c r="E51" s="2">
        <v>1</v>
      </c>
      <c r="F51" s="2">
        <v>1</v>
      </c>
      <c r="G51" s="2">
        <v>0.9</v>
      </c>
      <c r="H51" s="2"/>
      <c r="I51" s="2"/>
      <c r="J51" s="2"/>
      <c r="K51" s="2"/>
      <c r="L51" s="2"/>
      <c r="M51" s="85"/>
      <c r="N51" s="85"/>
      <c r="O51" s="87"/>
    </row>
    <row r="52" spans="1:15" ht="18" customHeight="1" x14ac:dyDescent="0.45">
      <c r="A52" s="2">
        <v>7</v>
      </c>
      <c r="B52" s="88" t="s">
        <v>14</v>
      </c>
      <c r="C52" s="89"/>
      <c r="D52" s="2">
        <v>1</v>
      </c>
      <c r="E52" s="2">
        <v>1</v>
      </c>
      <c r="F52" s="2">
        <v>1</v>
      </c>
      <c r="G52" s="2">
        <v>-0.9</v>
      </c>
      <c r="H52" s="2"/>
      <c r="I52" s="2"/>
      <c r="J52" s="2"/>
      <c r="K52" s="2"/>
      <c r="L52" s="2"/>
      <c r="M52" s="85"/>
      <c r="N52" s="85"/>
      <c r="O52" s="87"/>
    </row>
    <row r="53" spans="1:15" ht="18" customHeight="1" x14ac:dyDescent="0.45">
      <c r="A53" s="2">
        <v>8</v>
      </c>
      <c r="B53" s="88" t="s">
        <v>15</v>
      </c>
      <c r="C53" s="89"/>
      <c r="D53" s="2">
        <v>1</v>
      </c>
      <c r="E53" s="2">
        <v>1</v>
      </c>
      <c r="F53" s="2">
        <v>1</v>
      </c>
      <c r="G53" s="2"/>
      <c r="H53" s="2">
        <v>0.9</v>
      </c>
      <c r="I53" s="2"/>
      <c r="J53" s="2"/>
      <c r="K53" s="2"/>
      <c r="L53" s="2"/>
      <c r="M53" s="85"/>
      <c r="N53" s="85"/>
      <c r="O53" s="87"/>
    </row>
    <row r="54" spans="1:15" ht="18" customHeight="1" x14ac:dyDescent="0.45">
      <c r="A54" s="2">
        <v>9</v>
      </c>
      <c r="B54" s="88" t="s">
        <v>16</v>
      </c>
      <c r="C54" s="89"/>
      <c r="D54" s="2">
        <v>1</v>
      </c>
      <c r="E54" s="2">
        <v>1</v>
      </c>
      <c r="F54" s="2">
        <v>1</v>
      </c>
      <c r="G54" s="2"/>
      <c r="H54" s="2">
        <v>-0.9</v>
      </c>
      <c r="I54" s="2"/>
      <c r="J54" s="2"/>
      <c r="K54" s="2"/>
      <c r="L54" s="2"/>
      <c r="M54" s="85"/>
      <c r="N54" s="85"/>
      <c r="O54" s="87"/>
    </row>
    <row r="55" spans="1:15" ht="18" customHeight="1" x14ac:dyDescent="0.45">
      <c r="A55" s="2">
        <v>10</v>
      </c>
      <c r="B55" s="88" t="s">
        <v>17</v>
      </c>
      <c r="C55" s="89"/>
      <c r="D55" s="2">
        <v>1</v>
      </c>
      <c r="E55" s="2">
        <v>1</v>
      </c>
      <c r="F55" s="2">
        <v>0.9</v>
      </c>
      <c r="G55" s="2">
        <v>1</v>
      </c>
      <c r="H55" s="2"/>
      <c r="I55" s="2"/>
      <c r="J55" s="2"/>
      <c r="K55" s="2"/>
      <c r="L55" s="2"/>
      <c r="M55" s="85"/>
      <c r="N55" s="85"/>
      <c r="O55" s="87"/>
    </row>
    <row r="56" spans="1:15" ht="18" customHeight="1" x14ac:dyDescent="0.45">
      <c r="A56" s="2">
        <v>11</v>
      </c>
      <c r="B56" s="88" t="s">
        <v>18</v>
      </c>
      <c r="C56" s="89"/>
      <c r="D56" s="2">
        <v>1</v>
      </c>
      <c r="E56" s="2">
        <v>1</v>
      </c>
      <c r="F56" s="2">
        <v>0.9</v>
      </c>
      <c r="G56" s="2">
        <v>-1</v>
      </c>
      <c r="H56" s="2"/>
      <c r="I56" s="2"/>
      <c r="J56" s="2"/>
      <c r="K56" s="2"/>
      <c r="L56" s="2"/>
      <c r="M56" s="85"/>
      <c r="N56" s="85"/>
      <c r="O56" s="87"/>
    </row>
    <row r="57" spans="1:15" ht="18" customHeight="1" x14ac:dyDescent="0.45">
      <c r="A57" s="2">
        <v>12</v>
      </c>
      <c r="B57" s="88" t="s">
        <v>19</v>
      </c>
      <c r="C57" s="89"/>
      <c r="D57" s="2">
        <v>1</v>
      </c>
      <c r="E57" s="2">
        <v>1</v>
      </c>
      <c r="F57" s="2">
        <v>0.9</v>
      </c>
      <c r="G57" s="2"/>
      <c r="H57" s="2">
        <v>1</v>
      </c>
      <c r="I57" s="2"/>
      <c r="J57" s="2"/>
      <c r="K57" s="2"/>
      <c r="L57" s="2"/>
      <c r="M57" s="85"/>
      <c r="N57" s="85"/>
      <c r="O57" s="87"/>
    </row>
    <row r="58" spans="1:15" ht="18" customHeight="1" x14ac:dyDescent="0.45">
      <c r="A58" s="2">
        <v>13</v>
      </c>
      <c r="B58" s="99" t="s">
        <v>20</v>
      </c>
      <c r="C58" s="100"/>
      <c r="D58" s="2">
        <v>1</v>
      </c>
      <c r="E58" s="2">
        <v>1</v>
      </c>
      <c r="F58" s="2">
        <v>0.9</v>
      </c>
      <c r="G58" s="2"/>
      <c r="H58" s="2">
        <v>-1</v>
      </c>
      <c r="I58" s="2"/>
      <c r="J58" s="2"/>
      <c r="K58" s="2"/>
      <c r="L58" s="2"/>
      <c r="M58" s="85"/>
      <c r="N58" s="85"/>
      <c r="O58" s="87"/>
    </row>
    <row r="59" spans="1:15" ht="18" customHeight="1" x14ac:dyDescent="0.45">
      <c r="A59" s="9">
        <v>14</v>
      </c>
      <c r="B59" s="13" t="s">
        <v>22</v>
      </c>
      <c r="C59" s="16" t="s">
        <v>29</v>
      </c>
      <c r="D59" s="90" t="s">
        <v>140</v>
      </c>
      <c r="E59" s="91"/>
      <c r="F59" s="91"/>
      <c r="G59" s="91"/>
      <c r="H59" s="91"/>
      <c r="I59" s="91"/>
      <c r="J59" s="91"/>
      <c r="K59" s="91"/>
      <c r="L59" s="92"/>
      <c r="M59" s="85"/>
      <c r="N59" s="85"/>
      <c r="O59" s="87"/>
    </row>
    <row r="60" spans="1:15" ht="18" customHeight="1" x14ac:dyDescent="0.45">
      <c r="A60" s="4">
        <v>15</v>
      </c>
      <c r="B60" s="101" t="s">
        <v>21</v>
      </c>
      <c r="C60" s="102"/>
      <c r="D60" s="4">
        <v>1</v>
      </c>
      <c r="E60" s="4">
        <v>1</v>
      </c>
      <c r="F60" s="4">
        <v>0.35</v>
      </c>
      <c r="G60" s="4"/>
      <c r="H60" s="4"/>
      <c r="I60" s="4"/>
      <c r="J60" s="4"/>
      <c r="K60" s="4"/>
      <c r="L60" s="4"/>
      <c r="M60" s="85"/>
      <c r="N60" s="85"/>
      <c r="O60" s="87"/>
    </row>
    <row r="61" spans="1:15" ht="18" customHeight="1" x14ac:dyDescent="0.45">
      <c r="A61" s="7">
        <v>16</v>
      </c>
      <c r="B61" s="12" t="s">
        <v>3</v>
      </c>
      <c r="C61" s="15" t="s">
        <v>29</v>
      </c>
      <c r="D61" s="8"/>
      <c r="E61" s="3"/>
      <c r="F61" s="3"/>
      <c r="G61" s="3" t="s">
        <v>25</v>
      </c>
      <c r="H61" s="3" t="s">
        <v>25</v>
      </c>
      <c r="I61" s="3"/>
      <c r="J61" s="3"/>
      <c r="K61" s="3"/>
      <c r="L61" s="3"/>
      <c r="M61" s="85"/>
      <c r="N61" s="85"/>
      <c r="O61" s="87"/>
    </row>
    <row r="62" spans="1:15" ht="18" customHeight="1" x14ac:dyDescent="0.45">
      <c r="A62" s="10">
        <v>17</v>
      </c>
      <c r="B62" s="14" t="s">
        <v>79</v>
      </c>
      <c r="C62" s="17"/>
      <c r="D62" s="11"/>
      <c r="E62" s="5"/>
      <c r="F62" s="5"/>
      <c r="G62" s="5"/>
      <c r="H62" s="5"/>
      <c r="I62" s="5">
        <v>1</v>
      </c>
      <c r="J62" s="5">
        <v>0.3</v>
      </c>
      <c r="K62" s="5"/>
      <c r="L62" s="5"/>
      <c r="M62" s="85"/>
      <c r="N62" s="85"/>
      <c r="O62" s="87"/>
    </row>
    <row r="63" spans="1:15" ht="18" customHeight="1" x14ac:dyDescent="0.45">
      <c r="A63" s="10">
        <v>18</v>
      </c>
      <c r="B63" s="14" t="s">
        <v>80</v>
      </c>
      <c r="C63" s="17"/>
      <c r="D63" s="11"/>
      <c r="E63" s="5"/>
      <c r="F63" s="5"/>
      <c r="G63" s="5"/>
      <c r="H63" s="5"/>
      <c r="I63" s="5">
        <v>0.3</v>
      </c>
      <c r="J63" s="5">
        <v>1</v>
      </c>
      <c r="K63" s="5"/>
      <c r="L63" s="5"/>
      <c r="M63" s="85"/>
      <c r="N63" s="85"/>
      <c r="O63" s="87"/>
    </row>
    <row r="64" spans="1:15" ht="18" customHeight="1" x14ac:dyDescent="0.45">
      <c r="A64" s="10">
        <v>19</v>
      </c>
      <c r="B64" s="14" t="s">
        <v>7</v>
      </c>
      <c r="C64" s="17" t="s">
        <v>29</v>
      </c>
      <c r="D64" s="11"/>
      <c r="E64" s="5"/>
      <c r="F64" s="5"/>
      <c r="G64" s="5"/>
      <c r="H64" s="5"/>
      <c r="I64" s="5"/>
      <c r="J64" s="5"/>
      <c r="K64" s="5">
        <v>1</v>
      </c>
      <c r="L64" s="5">
        <v>1</v>
      </c>
      <c r="M64" s="85"/>
      <c r="N64" s="85"/>
      <c r="O64" s="87"/>
    </row>
    <row r="65" spans="1:15" ht="30" customHeight="1" x14ac:dyDescent="0.45">
      <c r="A65" s="119" t="s">
        <v>123</v>
      </c>
      <c r="B65" s="120"/>
      <c r="C65" s="120"/>
      <c r="D65" s="120"/>
      <c r="E65" s="120"/>
      <c r="F65" s="120"/>
      <c r="G65" s="120"/>
      <c r="H65" s="120"/>
      <c r="I65" s="120"/>
      <c r="J65" s="120"/>
      <c r="K65" s="120"/>
      <c r="L65" s="120"/>
      <c r="M65" s="121"/>
      <c r="N65" s="121"/>
      <c r="O65" s="122"/>
    </row>
    <row r="66" spans="1:15" ht="18" customHeight="1" x14ac:dyDescent="0.45">
      <c r="A66" s="135" t="s">
        <v>76</v>
      </c>
      <c r="B66" s="136"/>
      <c r="C66" s="136"/>
      <c r="D66" s="136"/>
      <c r="E66" s="136"/>
      <c r="F66" s="136"/>
      <c r="G66" s="136"/>
      <c r="H66" s="136"/>
      <c r="I66" s="136"/>
      <c r="J66" s="136"/>
      <c r="K66" s="136"/>
      <c r="L66" s="136"/>
      <c r="M66" s="136"/>
      <c r="N66" s="136"/>
      <c r="O66" s="137"/>
    </row>
    <row r="67" spans="1:15" ht="18" customHeight="1" x14ac:dyDescent="0.45">
      <c r="A67" s="138" t="s">
        <v>90</v>
      </c>
      <c r="B67" s="139"/>
      <c r="C67" s="139"/>
      <c r="D67" s="139"/>
      <c r="E67" s="139"/>
      <c r="F67" s="139"/>
      <c r="G67" s="139"/>
      <c r="H67" s="139"/>
      <c r="I67" s="139"/>
      <c r="J67" s="139"/>
      <c r="K67" s="139"/>
      <c r="L67" s="139"/>
      <c r="M67" s="139"/>
      <c r="N67" s="139"/>
      <c r="O67" s="140"/>
    </row>
    <row r="68" spans="1:15" ht="18" customHeight="1" x14ac:dyDescent="0.45">
      <c r="A68" s="123" t="s">
        <v>26</v>
      </c>
      <c r="B68" s="124"/>
      <c r="C68" s="124"/>
      <c r="D68" s="124"/>
      <c r="E68" s="124"/>
      <c r="F68" s="124"/>
      <c r="G68" s="124"/>
      <c r="H68" s="124"/>
      <c r="I68" s="124"/>
      <c r="J68" s="124"/>
      <c r="K68" s="124"/>
      <c r="L68" s="124"/>
      <c r="M68" s="124"/>
      <c r="N68" s="124"/>
      <c r="O68" s="125"/>
    </row>
    <row r="69" spans="1:15" s="29" customFormat="1" ht="26.1" customHeight="1" x14ac:dyDescent="0.45">
      <c r="A69" s="132" t="s">
        <v>141</v>
      </c>
      <c r="B69" s="133"/>
      <c r="C69" s="133"/>
      <c r="D69" s="133"/>
      <c r="E69" s="133"/>
      <c r="F69" s="133"/>
      <c r="G69" s="133"/>
      <c r="H69" s="133"/>
      <c r="I69" s="133"/>
      <c r="J69" s="133"/>
      <c r="K69" s="133"/>
      <c r="L69" s="133"/>
      <c r="M69" s="133"/>
      <c r="N69" s="133"/>
      <c r="O69" s="134"/>
    </row>
    <row r="70" spans="1:15" ht="18" customHeight="1" x14ac:dyDescent="0.45">
      <c r="A70" s="129" t="s">
        <v>142</v>
      </c>
      <c r="B70" s="130"/>
      <c r="C70" s="130"/>
      <c r="D70" s="130"/>
      <c r="E70" s="130"/>
      <c r="F70" s="130"/>
      <c r="G70" s="130"/>
      <c r="H70" s="130"/>
      <c r="I70" s="130"/>
      <c r="J70" s="130"/>
      <c r="K70" s="130"/>
      <c r="L70" s="130"/>
      <c r="M70" s="130"/>
      <c r="N70" s="130"/>
      <c r="O70" s="131"/>
    </row>
    <row r="71" spans="1:15" ht="18" customHeight="1" x14ac:dyDescent="0.45">
      <c r="A71" s="27" t="s">
        <v>144</v>
      </c>
      <c r="B71" s="39"/>
      <c r="C71" s="39"/>
      <c r="D71" s="39"/>
      <c r="E71" s="39"/>
      <c r="F71" s="39"/>
      <c r="G71" s="39"/>
      <c r="H71" s="39"/>
      <c r="I71" s="39"/>
      <c r="J71" s="39"/>
      <c r="K71" s="39"/>
      <c r="L71" s="39"/>
      <c r="M71" s="39"/>
      <c r="N71" s="39"/>
      <c r="O71" s="28"/>
    </row>
    <row r="72" spans="1:15" ht="18" customHeight="1" x14ac:dyDescent="0.45">
      <c r="A72" s="126" t="s">
        <v>143</v>
      </c>
      <c r="B72" s="127"/>
      <c r="C72" s="127"/>
      <c r="D72" s="127"/>
      <c r="E72" s="127"/>
      <c r="F72" s="127"/>
      <c r="G72" s="127"/>
      <c r="H72" s="127"/>
      <c r="I72" s="127"/>
      <c r="J72" s="127"/>
      <c r="K72" s="127"/>
      <c r="L72" s="127"/>
      <c r="M72" s="127"/>
      <c r="N72" s="127"/>
      <c r="O72" s="128"/>
    </row>
    <row r="73" spans="1:15" ht="18" customHeight="1" x14ac:dyDescent="0.45">
      <c r="A73" s="40" t="s">
        <v>77</v>
      </c>
      <c r="B73" s="23"/>
      <c r="C73" s="24"/>
      <c r="D73" s="23"/>
      <c r="E73" s="23"/>
      <c r="F73" s="23"/>
      <c r="G73" s="23"/>
      <c r="H73" s="23"/>
      <c r="I73" s="23"/>
      <c r="J73" s="23"/>
      <c r="K73" s="23"/>
      <c r="L73" s="23"/>
      <c r="M73" s="23"/>
      <c r="N73" s="23"/>
      <c r="O73" s="25"/>
    </row>
    <row r="74" spans="1:15" ht="18" customHeight="1" x14ac:dyDescent="0.45">
      <c r="A74" s="33" t="s">
        <v>78</v>
      </c>
      <c r="B74" s="34"/>
      <c r="C74" s="35"/>
      <c r="D74" s="34"/>
      <c r="E74" s="34"/>
      <c r="F74" s="34"/>
      <c r="G74" s="34"/>
      <c r="H74" s="34"/>
      <c r="I74" s="34"/>
      <c r="J74" s="34"/>
      <c r="K74" s="34"/>
      <c r="L74" s="34"/>
      <c r="M74" s="34"/>
      <c r="N74" s="34"/>
      <c r="O74" s="36"/>
    </row>
    <row r="75" spans="1:15" ht="18" customHeight="1" x14ac:dyDescent="0.45">
      <c r="A75" s="38"/>
      <c r="B75" s="30"/>
      <c r="C75" s="31"/>
      <c r="D75" s="30"/>
      <c r="E75" s="30"/>
      <c r="F75" s="30"/>
      <c r="G75" s="30"/>
      <c r="H75" s="30"/>
      <c r="I75" s="30"/>
      <c r="J75" s="30"/>
      <c r="K75" s="30"/>
      <c r="L75" s="30"/>
      <c r="M75" s="30"/>
      <c r="N75" s="30"/>
      <c r="O75" s="32"/>
    </row>
    <row r="76" spans="1:15" ht="18" customHeight="1" x14ac:dyDescent="0.45">
      <c r="A76" s="141" t="s">
        <v>91</v>
      </c>
      <c r="B76" s="117"/>
      <c r="C76" s="117"/>
      <c r="D76" s="117"/>
      <c r="E76" s="117"/>
      <c r="F76" s="117"/>
      <c r="G76" s="117"/>
      <c r="H76" s="117"/>
      <c r="I76" s="117"/>
      <c r="J76" s="117"/>
      <c r="K76" s="117"/>
      <c r="L76" s="117"/>
      <c r="M76" s="117"/>
      <c r="N76" s="117"/>
      <c r="O76" s="118"/>
    </row>
    <row r="77" spans="1:15" ht="18" customHeight="1" x14ac:dyDescent="0.45">
      <c r="A77" s="20" t="s">
        <v>24</v>
      </c>
      <c r="B77" s="93" t="s">
        <v>122</v>
      </c>
      <c r="C77" s="94"/>
      <c r="D77" s="20" t="s">
        <v>0</v>
      </c>
      <c r="E77" s="20" t="s">
        <v>27</v>
      </c>
      <c r="F77" s="20" t="s">
        <v>28</v>
      </c>
      <c r="G77" s="20" t="s">
        <v>81</v>
      </c>
      <c r="H77" s="20" t="s">
        <v>37</v>
      </c>
      <c r="I77" s="20" t="s">
        <v>119</v>
      </c>
      <c r="J77" s="20" t="s">
        <v>120</v>
      </c>
      <c r="K77" s="20" t="s">
        <v>35</v>
      </c>
      <c r="L77" s="23"/>
      <c r="M77" s="23"/>
      <c r="N77" s="23"/>
      <c r="O77" s="25"/>
    </row>
    <row r="78" spans="1:15" ht="18" customHeight="1" x14ac:dyDescent="0.45">
      <c r="A78" s="18">
        <v>1</v>
      </c>
      <c r="B78" s="95" t="s">
        <v>121</v>
      </c>
      <c r="C78" s="96"/>
      <c r="D78" s="18">
        <v>1</v>
      </c>
      <c r="E78" s="18">
        <v>1</v>
      </c>
      <c r="F78" s="18">
        <v>1</v>
      </c>
      <c r="G78" s="18">
        <v>0.8</v>
      </c>
      <c r="H78" s="18">
        <f>0.3*0.5</f>
        <v>0.15</v>
      </c>
      <c r="I78" s="18">
        <f>0.5*0.6</f>
        <v>0.3</v>
      </c>
      <c r="J78" s="18">
        <f>0.6</f>
        <v>0.6</v>
      </c>
      <c r="K78" s="18">
        <f>0.6*1</f>
        <v>0.6</v>
      </c>
      <c r="L78" s="23"/>
      <c r="M78" s="23"/>
      <c r="N78" s="23"/>
      <c r="O78" s="25"/>
    </row>
    <row r="79" spans="1:15" ht="18" customHeight="1" x14ac:dyDescent="0.45">
      <c r="A79" s="41"/>
      <c r="B79" s="34"/>
      <c r="C79" s="35"/>
      <c r="D79" s="34"/>
      <c r="E79" s="34"/>
      <c r="F79" s="34"/>
      <c r="G79" s="34"/>
      <c r="H79" s="34"/>
      <c r="I79" s="34"/>
      <c r="J79" s="34"/>
      <c r="K79" s="34"/>
      <c r="L79" s="34"/>
      <c r="M79" s="34"/>
      <c r="N79" s="34"/>
      <c r="O79" s="36"/>
    </row>
    <row r="80" spans="1:15" ht="27.75" customHeight="1" x14ac:dyDescent="0.45">
      <c r="A80" s="108" t="s">
        <v>126</v>
      </c>
      <c r="B80" s="109"/>
      <c r="C80" s="109"/>
      <c r="D80" s="109"/>
      <c r="E80" s="109"/>
      <c r="F80" s="109"/>
      <c r="G80" s="109"/>
      <c r="H80" s="109"/>
      <c r="I80" s="109"/>
      <c r="J80" s="109"/>
      <c r="K80" s="109"/>
      <c r="L80" s="109"/>
      <c r="M80" s="109"/>
      <c r="N80" s="109"/>
      <c r="O80" s="110"/>
    </row>
  </sheetData>
  <mergeCells count="59">
    <mergeCell ref="A76:O76"/>
    <mergeCell ref="B77:C77"/>
    <mergeCell ref="B78:C78"/>
    <mergeCell ref="A72:O72"/>
    <mergeCell ref="A70:O70"/>
    <mergeCell ref="A69:O69"/>
    <mergeCell ref="B41:C41"/>
    <mergeCell ref="B42:C42"/>
    <mergeCell ref="B49:C49"/>
    <mergeCell ref="B50:C50"/>
    <mergeCell ref="B51:C51"/>
    <mergeCell ref="B52:C52"/>
    <mergeCell ref="B45:C45"/>
    <mergeCell ref="B46:C46"/>
    <mergeCell ref="B47:C47"/>
    <mergeCell ref="D59:L59"/>
    <mergeCell ref="A66:O66"/>
    <mergeCell ref="A67:O67"/>
    <mergeCell ref="B40:C40"/>
    <mergeCell ref="B33:C33"/>
    <mergeCell ref="B34:C34"/>
    <mergeCell ref="B35:C35"/>
    <mergeCell ref="B36:C36"/>
    <mergeCell ref="B31:C31"/>
    <mergeCell ref="B32:C32"/>
    <mergeCell ref="B37:C37"/>
    <mergeCell ref="B38:C38"/>
    <mergeCell ref="B39:C39"/>
    <mergeCell ref="B25:C25"/>
    <mergeCell ref="B26:C26"/>
    <mergeCell ref="B28:C28"/>
    <mergeCell ref="B29:C29"/>
    <mergeCell ref="B30:C30"/>
    <mergeCell ref="B20:C20"/>
    <mergeCell ref="B21:C21"/>
    <mergeCell ref="B22:C22"/>
    <mergeCell ref="B23:C23"/>
    <mergeCell ref="B24:C24"/>
    <mergeCell ref="B15:C15"/>
    <mergeCell ref="B16:C16"/>
    <mergeCell ref="B17:C17"/>
    <mergeCell ref="B18:C18"/>
    <mergeCell ref="B19:C19"/>
    <mergeCell ref="A80:O80"/>
    <mergeCell ref="A1:O1"/>
    <mergeCell ref="A13:O13"/>
    <mergeCell ref="A44:O44"/>
    <mergeCell ref="A65:O65"/>
    <mergeCell ref="A68:O68"/>
    <mergeCell ref="B58:C58"/>
    <mergeCell ref="B60:C60"/>
    <mergeCell ref="B53:C53"/>
    <mergeCell ref="B54:C54"/>
    <mergeCell ref="B55:C55"/>
    <mergeCell ref="B56:C56"/>
    <mergeCell ref="B57:C57"/>
    <mergeCell ref="B48:C48"/>
    <mergeCell ref="B27:C27"/>
    <mergeCell ref="B14:C14"/>
  </mergeCells>
  <phoneticPr fontId="1" type="noConversion"/>
  <dataValidations disablePrompts="1" count="1">
    <dataValidation type="list" allowBlank="1" showInputMessage="1" showErrorMessage="1" sqref="F3:G3" xr:uid="{FB667D18-7C46-43DF-AFBA-29E8DFD7F202}">
      <formula1>"C1,C2,C3"</formula1>
    </dataValidation>
  </dataValidations>
  <hyperlinks>
    <hyperlink ref="A74" r:id="rId1" xr:uid="{3E680D00-3CE9-4610-843C-8FB066AAE51D}"/>
  </hyperlinks>
  <pageMargins left="0.7" right="0.7" top="0.75" bottom="0.7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85824-66CE-4FBD-8397-2893A258F747}">
  <dimension ref="A1"/>
  <sheetViews>
    <sheetView workbookViewId="0">
      <selection activeCell="O1" sqref="O1"/>
    </sheetView>
  </sheetViews>
  <sheetFormatPr defaultRowHeight="14.25" x14ac:dyDescent="0.4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FD7D8-D7BE-42C9-8F12-7D7AE90C985B}">
  <dimension ref="A1"/>
  <sheetViews>
    <sheetView workbookViewId="0">
      <selection activeCell="S24" sqref="S24"/>
    </sheetView>
  </sheetViews>
  <sheetFormatPr defaultRowHeight="14.25" x14ac:dyDescent="0.45"/>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F1F43-E6C8-4F0A-9FEB-A9BBA883CC82}">
  <dimension ref="A1"/>
  <sheetViews>
    <sheetView workbookViewId="0">
      <selection activeCell="F27" sqref="F27"/>
    </sheetView>
  </sheetViews>
  <sheetFormatPr defaultRowHeight="14.25" x14ac:dyDescent="0.45"/>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41BBD-DC6C-4616-8412-511E7DB9FC34}">
  <dimension ref="A1"/>
  <sheetViews>
    <sheetView workbookViewId="0">
      <selection activeCell="T25" sqref="T25"/>
    </sheetView>
  </sheetViews>
  <sheetFormatPr defaultRowHeight="14.25" x14ac:dyDescent="0.45"/>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69939-7358-41FD-BB4B-BA0D1978BE44}">
  <dimension ref="A1:B21"/>
  <sheetViews>
    <sheetView workbookViewId="0">
      <selection activeCell="J29" sqref="J29"/>
    </sheetView>
  </sheetViews>
  <sheetFormatPr defaultRowHeight="14.25" x14ac:dyDescent="0.45"/>
  <sheetData>
    <row r="1" spans="1:2" x14ac:dyDescent="0.45">
      <c r="A1" t="s">
        <v>92</v>
      </c>
    </row>
    <row r="2" spans="1:2" x14ac:dyDescent="0.45">
      <c r="A2" t="s">
        <v>93</v>
      </c>
      <c r="B2" t="s">
        <v>94</v>
      </c>
    </row>
    <row r="3" spans="1:2" x14ac:dyDescent="0.45">
      <c r="A3" t="s">
        <v>95</v>
      </c>
      <c r="B3" t="s">
        <v>96</v>
      </c>
    </row>
    <row r="4" spans="1:2" x14ac:dyDescent="0.45">
      <c r="A4" t="s">
        <v>97</v>
      </c>
      <c r="B4" t="s">
        <v>98</v>
      </c>
    </row>
    <row r="5" spans="1:2" x14ac:dyDescent="0.45">
      <c r="A5" t="s">
        <v>99</v>
      </c>
      <c r="B5" t="s">
        <v>100</v>
      </c>
    </row>
    <row r="6" spans="1:2" x14ac:dyDescent="0.45">
      <c r="A6" t="s">
        <v>101</v>
      </c>
      <c r="B6" t="s">
        <v>102</v>
      </c>
    </row>
    <row r="7" spans="1:2" x14ac:dyDescent="0.45">
      <c r="A7" t="s">
        <v>109</v>
      </c>
      <c r="B7" t="s">
        <v>111</v>
      </c>
    </row>
    <row r="8" spans="1:2" x14ac:dyDescent="0.45">
      <c r="A8" t="s">
        <v>110</v>
      </c>
      <c r="B8" t="s">
        <v>112</v>
      </c>
    </row>
    <row r="9" spans="1:2" x14ac:dyDescent="0.45">
      <c r="A9" t="s">
        <v>103</v>
      </c>
      <c r="B9" t="s">
        <v>104</v>
      </c>
    </row>
    <row r="10" spans="1:2" x14ac:dyDescent="0.45">
      <c r="A10" t="s">
        <v>105</v>
      </c>
      <c r="B10" t="s">
        <v>106</v>
      </c>
    </row>
    <row r="11" spans="1:2" x14ac:dyDescent="0.45">
      <c r="A11" t="s">
        <v>107</v>
      </c>
      <c r="B11" t="s">
        <v>108</v>
      </c>
    </row>
    <row r="13" spans="1:2" x14ac:dyDescent="0.45">
      <c r="A13" t="s">
        <v>113</v>
      </c>
    </row>
    <row r="14" spans="1:2" x14ac:dyDescent="0.45">
      <c r="A14" t="s">
        <v>93</v>
      </c>
      <c r="B14" t="s">
        <v>114</v>
      </c>
    </row>
    <row r="15" spans="1:2" x14ac:dyDescent="0.45">
      <c r="A15" t="s">
        <v>95</v>
      </c>
      <c r="B15" t="s">
        <v>116</v>
      </c>
    </row>
    <row r="16" spans="1:2" x14ac:dyDescent="0.45">
      <c r="A16" t="s">
        <v>97</v>
      </c>
      <c r="B16" t="s">
        <v>117</v>
      </c>
    </row>
    <row r="17" spans="1:2" x14ac:dyDescent="0.45">
      <c r="A17" t="s">
        <v>99</v>
      </c>
      <c r="B17" t="s">
        <v>118</v>
      </c>
    </row>
    <row r="18" spans="1:2" x14ac:dyDescent="0.45">
      <c r="A18" t="s">
        <v>101</v>
      </c>
      <c r="B18" t="s">
        <v>102</v>
      </c>
    </row>
    <row r="19" spans="1:2" x14ac:dyDescent="0.45">
      <c r="A19" t="s">
        <v>109</v>
      </c>
      <c r="B19" t="s">
        <v>111</v>
      </c>
    </row>
    <row r="20" spans="1:2" x14ac:dyDescent="0.45">
      <c r="A20" t="s">
        <v>110</v>
      </c>
      <c r="B20" t="s">
        <v>112</v>
      </c>
    </row>
    <row r="21" spans="1:2" x14ac:dyDescent="0.45">
      <c r="A21" t="s">
        <v>103</v>
      </c>
      <c r="B21"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Bảng tổ hợp đầy đủ</vt:lpstr>
      <vt:lpstr>Bảng tổ hợp ko Động đất</vt:lpstr>
      <vt:lpstr>Bảng tổ hợp thu gọn</vt:lpstr>
      <vt:lpstr>Phân loại tải trọng</vt:lpstr>
      <vt:lpstr>Quy định về tổ hợp</vt:lpstr>
      <vt:lpstr>Hệ số tầm quan trọng</vt:lpstr>
      <vt:lpstr>TCVN 9386_2012</vt:lpstr>
      <vt:lpstr>Các nhóm hoạt tải</vt:lpstr>
      <vt:lpstr>'Bảng tổ hợp đầy đủ'!Print_Titles</vt:lpstr>
      <vt:lpstr>'Bảng tổ hợp ko Động đất'!Print_Titles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Việt Hùng Hồ</dc:creator>
  <cp:lastModifiedBy>Việt Hùng Hồ</cp:lastModifiedBy>
  <dcterms:created xsi:type="dcterms:W3CDTF">2024-06-18T14:21:27Z</dcterms:created>
  <dcterms:modified xsi:type="dcterms:W3CDTF">2024-10-25T12:08:33Z</dcterms:modified>
</cp:coreProperties>
</file>